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85" windowWidth="27495" windowHeight="13740"/>
  </bookViews>
  <sheets>
    <sheet name="Rekapitulace stavby" sheetId="1" r:id="rId1"/>
    <sheet name="SO 01 - Zpevněné plochy" sheetId="2" r:id="rId2"/>
    <sheet name="Pokyny pro vyplnění" sheetId="3" r:id="rId3"/>
  </sheets>
  <definedNames>
    <definedName name="_xlnm._FilterDatabase" localSheetId="1" hidden="1">'SO 01 - Zpevněné plochy'!$C$84:$K$84</definedName>
    <definedName name="_xlnm.Print_Titles" localSheetId="0">'Rekapitulace stavby'!$49:$49</definedName>
    <definedName name="_xlnm.Print_Titles" localSheetId="1">'SO 01 - Zpevněné plochy'!$84:$84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Area" localSheetId="1">'SO 01 - Zpevněné plochy'!$C$4:$J$36,'SO 01 - Zpevněné plochy'!$C$42:$J$66,'SO 01 - Zpevněné plochy'!$C$72:$K$194</definedName>
  </definedNames>
  <calcPr calcId="145621"/>
</workbook>
</file>

<file path=xl/calcChain.xml><?xml version="1.0" encoding="utf-8"?>
<calcChain xmlns="http://schemas.openxmlformats.org/spreadsheetml/2006/main">
  <c r="P193" i="2" l="1"/>
  <c r="R174" i="2"/>
  <c r="T163" i="2"/>
  <c r="P144" i="2"/>
  <c r="R140" i="2"/>
  <c r="T135" i="2"/>
  <c r="BK135" i="2"/>
  <c r="J135" i="2" s="1"/>
  <c r="J59" i="2" s="1"/>
  <c r="AY52" i="1"/>
  <c r="AX52" i="1"/>
  <c r="BI194" i="2"/>
  <c r="BH194" i="2"/>
  <c r="BG194" i="2"/>
  <c r="BF194" i="2"/>
  <c r="BE194" i="2"/>
  <c r="T194" i="2"/>
  <c r="T193" i="2" s="1"/>
  <c r="R194" i="2"/>
  <c r="R193" i="2" s="1"/>
  <c r="P194" i="2"/>
  <c r="BK194" i="2"/>
  <c r="BK193" i="2" s="1"/>
  <c r="J193" i="2" s="1"/>
  <c r="J65" i="2" s="1"/>
  <c r="J194" i="2"/>
  <c r="BI190" i="2"/>
  <c r="BH190" i="2"/>
  <c r="BG190" i="2"/>
  <c r="BF190" i="2"/>
  <c r="T190" i="2"/>
  <c r="R190" i="2"/>
  <c r="P190" i="2"/>
  <c r="BK190" i="2"/>
  <c r="J190" i="2"/>
  <c r="BE190" i="2" s="1"/>
  <c r="BI188" i="2"/>
  <c r="BH188" i="2"/>
  <c r="BG188" i="2"/>
  <c r="BF188" i="2"/>
  <c r="BE188" i="2"/>
  <c r="T188" i="2"/>
  <c r="R188" i="2"/>
  <c r="P188" i="2"/>
  <c r="BK188" i="2"/>
  <c r="J188" i="2"/>
  <c r="BI186" i="2"/>
  <c r="BH186" i="2"/>
  <c r="BG186" i="2"/>
  <c r="BF186" i="2"/>
  <c r="T186" i="2"/>
  <c r="R186" i="2"/>
  <c r="P186" i="2"/>
  <c r="BK186" i="2"/>
  <c r="J186" i="2"/>
  <c r="BE186" i="2" s="1"/>
  <c r="BI183" i="2"/>
  <c r="BH183" i="2"/>
  <c r="BG183" i="2"/>
  <c r="BF183" i="2"/>
  <c r="BE183" i="2"/>
  <c r="T183" i="2"/>
  <c r="R183" i="2"/>
  <c r="P183" i="2"/>
  <c r="BK183" i="2"/>
  <c r="J183" i="2"/>
  <c r="BI179" i="2"/>
  <c r="BH179" i="2"/>
  <c r="BG179" i="2"/>
  <c r="BF179" i="2"/>
  <c r="T179" i="2"/>
  <c r="R179" i="2"/>
  <c r="P179" i="2"/>
  <c r="BK179" i="2"/>
  <c r="J179" i="2"/>
  <c r="BE179" i="2" s="1"/>
  <c r="BI177" i="2"/>
  <c r="BH177" i="2"/>
  <c r="BG177" i="2"/>
  <c r="BF177" i="2"/>
  <c r="BE177" i="2"/>
  <c r="T177" i="2"/>
  <c r="R177" i="2"/>
  <c r="P177" i="2"/>
  <c r="BK177" i="2"/>
  <c r="J177" i="2"/>
  <c r="BI175" i="2"/>
  <c r="BH175" i="2"/>
  <c r="BG175" i="2"/>
  <c r="BF175" i="2"/>
  <c r="T175" i="2"/>
  <c r="T174" i="2" s="1"/>
  <c r="R175" i="2"/>
  <c r="P175" i="2"/>
  <c r="P174" i="2" s="1"/>
  <c r="BK175" i="2"/>
  <c r="BK174" i="2" s="1"/>
  <c r="J174" i="2" s="1"/>
  <c r="J64" i="2" s="1"/>
  <c r="J175" i="2"/>
  <c r="BE175" i="2" s="1"/>
  <c r="BI171" i="2"/>
  <c r="BH171" i="2"/>
  <c r="BG171" i="2"/>
  <c r="BF171" i="2"/>
  <c r="T171" i="2"/>
  <c r="R171" i="2"/>
  <c r="P171" i="2"/>
  <c r="BK171" i="2"/>
  <c r="J171" i="2"/>
  <c r="BE171" i="2" s="1"/>
  <c r="BI168" i="2"/>
  <c r="BH168" i="2"/>
  <c r="BG168" i="2"/>
  <c r="BF168" i="2"/>
  <c r="BE168" i="2"/>
  <c r="T168" i="2"/>
  <c r="R168" i="2"/>
  <c r="P168" i="2"/>
  <c r="BK168" i="2"/>
  <c r="J168" i="2"/>
  <c r="BI167" i="2"/>
  <c r="BH167" i="2"/>
  <c r="BG167" i="2"/>
  <c r="BF167" i="2"/>
  <c r="T167" i="2"/>
  <c r="R167" i="2"/>
  <c r="P167" i="2"/>
  <c r="BK167" i="2"/>
  <c r="J167" i="2"/>
  <c r="BE167" i="2" s="1"/>
  <c r="BI164" i="2"/>
  <c r="BH164" i="2"/>
  <c r="BG164" i="2"/>
  <c r="BF164" i="2"/>
  <c r="BE164" i="2"/>
  <c r="T164" i="2"/>
  <c r="R164" i="2"/>
  <c r="R163" i="2" s="1"/>
  <c r="P164" i="2"/>
  <c r="P163" i="2" s="1"/>
  <c r="BK164" i="2"/>
  <c r="BK163" i="2" s="1"/>
  <c r="J163" i="2" s="1"/>
  <c r="J63" i="2" s="1"/>
  <c r="J164" i="2"/>
  <c r="BI161" i="2"/>
  <c r="BH161" i="2"/>
  <c r="BG161" i="2"/>
  <c r="BF161" i="2"/>
  <c r="T161" i="2"/>
  <c r="R161" i="2"/>
  <c r="P161" i="2"/>
  <c r="BK161" i="2"/>
  <c r="J161" i="2"/>
  <c r="BE161" i="2" s="1"/>
  <c r="BI159" i="2"/>
  <c r="BH159" i="2"/>
  <c r="BG159" i="2"/>
  <c r="BF159" i="2"/>
  <c r="BE159" i="2"/>
  <c r="T159" i="2"/>
  <c r="R159" i="2"/>
  <c r="P159" i="2"/>
  <c r="BK159" i="2"/>
  <c r="J159" i="2"/>
  <c r="BI157" i="2"/>
  <c r="BH157" i="2"/>
  <c r="BG157" i="2"/>
  <c r="BF157" i="2"/>
  <c r="T157" i="2"/>
  <c r="T156" i="2" s="1"/>
  <c r="R157" i="2"/>
  <c r="R156" i="2" s="1"/>
  <c r="P157" i="2"/>
  <c r="P156" i="2" s="1"/>
  <c r="BK157" i="2"/>
  <c r="BK156" i="2" s="1"/>
  <c r="J156" i="2" s="1"/>
  <c r="J62" i="2" s="1"/>
  <c r="J157" i="2"/>
  <c r="BE157" i="2" s="1"/>
  <c r="BI154" i="2"/>
  <c r="BH154" i="2"/>
  <c r="BG154" i="2"/>
  <c r="BF154" i="2"/>
  <c r="T154" i="2"/>
  <c r="R154" i="2"/>
  <c r="P154" i="2"/>
  <c r="BK154" i="2"/>
  <c r="J154" i="2"/>
  <c r="BE154" i="2" s="1"/>
  <c r="BI152" i="2"/>
  <c r="BH152" i="2"/>
  <c r="BG152" i="2"/>
  <c r="BF152" i="2"/>
  <c r="BE152" i="2"/>
  <c r="T152" i="2"/>
  <c r="R152" i="2"/>
  <c r="P152" i="2"/>
  <c r="BK152" i="2"/>
  <c r="J152" i="2"/>
  <c r="BI150" i="2"/>
  <c r="BH150" i="2"/>
  <c r="BG150" i="2"/>
  <c r="BF150" i="2"/>
  <c r="T150" i="2"/>
  <c r="R150" i="2"/>
  <c r="P150" i="2"/>
  <c r="BK150" i="2"/>
  <c r="J150" i="2"/>
  <c r="BE150" i="2" s="1"/>
  <c r="BI148" i="2"/>
  <c r="BH148" i="2"/>
  <c r="BG148" i="2"/>
  <c r="BF148" i="2"/>
  <c r="BE148" i="2"/>
  <c r="T148" i="2"/>
  <c r="R148" i="2"/>
  <c r="P148" i="2"/>
  <c r="BK148" i="2"/>
  <c r="J148" i="2"/>
  <c r="BI147" i="2"/>
  <c r="BH147" i="2"/>
  <c r="BG147" i="2"/>
  <c r="BF147" i="2"/>
  <c r="T147" i="2"/>
  <c r="R147" i="2"/>
  <c r="P147" i="2"/>
  <c r="BK147" i="2"/>
  <c r="J147" i="2"/>
  <c r="BE147" i="2" s="1"/>
  <c r="BI145" i="2"/>
  <c r="BH145" i="2"/>
  <c r="BG145" i="2"/>
  <c r="BF145" i="2"/>
  <c r="BE145" i="2"/>
  <c r="T145" i="2"/>
  <c r="T144" i="2" s="1"/>
  <c r="R145" i="2"/>
  <c r="R144" i="2" s="1"/>
  <c r="P145" i="2"/>
  <c r="BK145" i="2"/>
  <c r="BK144" i="2" s="1"/>
  <c r="J144" i="2" s="1"/>
  <c r="J61" i="2" s="1"/>
  <c r="J145" i="2"/>
  <c r="BI141" i="2"/>
  <c r="BH141" i="2"/>
  <c r="BG141" i="2"/>
  <c r="BF141" i="2"/>
  <c r="T141" i="2"/>
  <c r="T140" i="2" s="1"/>
  <c r="R141" i="2"/>
  <c r="P141" i="2"/>
  <c r="P140" i="2" s="1"/>
  <c r="BK141" i="2"/>
  <c r="BK140" i="2" s="1"/>
  <c r="J140" i="2" s="1"/>
  <c r="J60" i="2" s="1"/>
  <c r="J141" i="2"/>
  <c r="BE141" i="2" s="1"/>
  <c r="BI136" i="2"/>
  <c r="BH136" i="2"/>
  <c r="BG136" i="2"/>
  <c r="BF136" i="2"/>
  <c r="T136" i="2"/>
  <c r="R136" i="2"/>
  <c r="R135" i="2" s="1"/>
  <c r="P136" i="2"/>
  <c r="P135" i="2" s="1"/>
  <c r="BK136" i="2"/>
  <c r="J136" i="2"/>
  <c r="BE136" i="2" s="1"/>
  <c r="BI133" i="2"/>
  <c r="BH133" i="2"/>
  <c r="BG133" i="2"/>
  <c r="BF133" i="2"/>
  <c r="BE133" i="2"/>
  <c r="T133" i="2"/>
  <c r="R133" i="2"/>
  <c r="P133" i="2"/>
  <c r="BK133" i="2"/>
  <c r="J133" i="2"/>
  <c r="BI130" i="2"/>
  <c r="BH130" i="2"/>
  <c r="BG130" i="2"/>
  <c r="BF130" i="2"/>
  <c r="T130" i="2"/>
  <c r="R130" i="2"/>
  <c r="P130" i="2"/>
  <c r="BK130" i="2"/>
  <c r="J130" i="2"/>
  <c r="BE130" i="2" s="1"/>
  <c r="BI128" i="2"/>
  <c r="BH128" i="2"/>
  <c r="BG128" i="2"/>
  <c r="BF128" i="2"/>
  <c r="BE128" i="2"/>
  <c r="T128" i="2"/>
  <c r="R128" i="2"/>
  <c r="P128" i="2"/>
  <c r="BK128" i="2"/>
  <c r="J128" i="2"/>
  <c r="BI127" i="2"/>
  <c r="BH127" i="2"/>
  <c r="BG127" i="2"/>
  <c r="BF127" i="2"/>
  <c r="T127" i="2"/>
  <c r="R127" i="2"/>
  <c r="P127" i="2"/>
  <c r="BK127" i="2"/>
  <c r="J127" i="2"/>
  <c r="BE127" i="2" s="1"/>
  <c r="BI125" i="2"/>
  <c r="BH125" i="2"/>
  <c r="BG125" i="2"/>
  <c r="BF125" i="2"/>
  <c r="BE125" i="2"/>
  <c r="T125" i="2"/>
  <c r="R125" i="2"/>
  <c r="P125" i="2"/>
  <c r="BK125" i="2"/>
  <c r="J125" i="2"/>
  <c r="BI123" i="2"/>
  <c r="BH123" i="2"/>
  <c r="BG123" i="2"/>
  <c r="BF123" i="2"/>
  <c r="T123" i="2"/>
  <c r="R123" i="2"/>
  <c r="P123" i="2"/>
  <c r="BK123" i="2"/>
  <c r="J123" i="2"/>
  <c r="BE123" i="2" s="1"/>
  <c r="BI120" i="2"/>
  <c r="BH120" i="2"/>
  <c r="BG120" i="2"/>
  <c r="BF120" i="2"/>
  <c r="BE120" i="2"/>
  <c r="T120" i="2"/>
  <c r="R120" i="2"/>
  <c r="P120" i="2"/>
  <c r="BK120" i="2"/>
  <c r="J120" i="2"/>
  <c r="BI116" i="2"/>
  <c r="BH116" i="2"/>
  <c r="BG116" i="2"/>
  <c r="BF116" i="2"/>
  <c r="T116" i="2"/>
  <c r="R116" i="2"/>
  <c r="P116" i="2"/>
  <c r="BK116" i="2"/>
  <c r="J116" i="2"/>
  <c r="BE116" i="2" s="1"/>
  <c r="BI110" i="2"/>
  <c r="BH110" i="2"/>
  <c r="BG110" i="2"/>
  <c r="BF110" i="2"/>
  <c r="BE110" i="2"/>
  <c r="T110" i="2"/>
  <c r="R110" i="2"/>
  <c r="P110" i="2"/>
  <c r="BK110" i="2"/>
  <c r="J110" i="2"/>
  <c r="BI106" i="2"/>
  <c r="BH106" i="2"/>
  <c r="BG106" i="2"/>
  <c r="BF106" i="2"/>
  <c r="T106" i="2"/>
  <c r="R106" i="2"/>
  <c r="P106" i="2"/>
  <c r="BK106" i="2"/>
  <c r="J106" i="2"/>
  <c r="BE106" i="2" s="1"/>
  <c r="BI102" i="2"/>
  <c r="BH102" i="2"/>
  <c r="BG102" i="2"/>
  <c r="BF102" i="2"/>
  <c r="BE102" i="2"/>
  <c r="T102" i="2"/>
  <c r="R102" i="2"/>
  <c r="P102" i="2"/>
  <c r="BK102" i="2"/>
  <c r="J102" i="2"/>
  <c r="BI100" i="2"/>
  <c r="BH100" i="2"/>
  <c r="BG100" i="2"/>
  <c r="BF100" i="2"/>
  <c r="T100" i="2"/>
  <c r="R100" i="2"/>
  <c r="P100" i="2"/>
  <c r="BK100" i="2"/>
  <c r="J100" i="2"/>
  <c r="BE100" i="2" s="1"/>
  <c r="BI97" i="2"/>
  <c r="BH97" i="2"/>
  <c r="BG97" i="2"/>
  <c r="BF97" i="2"/>
  <c r="BE97" i="2"/>
  <c r="T97" i="2"/>
  <c r="R97" i="2"/>
  <c r="P97" i="2"/>
  <c r="BK97" i="2"/>
  <c r="J97" i="2"/>
  <c r="BI94" i="2"/>
  <c r="BH94" i="2"/>
  <c r="BG94" i="2"/>
  <c r="BF94" i="2"/>
  <c r="T94" i="2"/>
  <c r="R94" i="2"/>
  <c r="P94" i="2"/>
  <c r="BK94" i="2"/>
  <c r="J94" i="2"/>
  <c r="BE94" i="2" s="1"/>
  <c r="BI91" i="2"/>
  <c r="BH91" i="2"/>
  <c r="BG91" i="2"/>
  <c r="BF91" i="2"/>
  <c r="J31" i="2" s="1"/>
  <c r="AW52" i="1" s="1"/>
  <c r="BE91" i="2"/>
  <c r="T91" i="2"/>
  <c r="R91" i="2"/>
  <c r="P91" i="2"/>
  <c r="BK91" i="2"/>
  <c r="J91" i="2"/>
  <c r="BI88" i="2"/>
  <c r="F34" i="2" s="1"/>
  <c r="BD52" i="1" s="1"/>
  <c r="BD51" i="1" s="1"/>
  <c r="W30" i="1" s="1"/>
  <c r="BH88" i="2"/>
  <c r="F33" i="2" s="1"/>
  <c r="BC52" i="1" s="1"/>
  <c r="BC51" i="1" s="1"/>
  <c r="BG88" i="2"/>
  <c r="F32" i="2" s="1"/>
  <c r="BB52" i="1" s="1"/>
  <c r="BB51" i="1" s="1"/>
  <c r="BF88" i="2"/>
  <c r="F31" i="2" s="1"/>
  <c r="BA52" i="1" s="1"/>
  <c r="BA51" i="1" s="1"/>
  <c r="T88" i="2"/>
  <c r="T87" i="2" s="1"/>
  <c r="R88" i="2"/>
  <c r="R87" i="2" s="1"/>
  <c r="R86" i="2" s="1"/>
  <c r="R85" i="2" s="1"/>
  <c r="P88" i="2"/>
  <c r="P87" i="2" s="1"/>
  <c r="BK88" i="2"/>
  <c r="BK87" i="2" s="1"/>
  <c r="J88" i="2"/>
  <c r="BE88" i="2" s="1"/>
  <c r="F82" i="2"/>
  <c r="J81" i="2"/>
  <c r="F79" i="2"/>
  <c r="E77" i="2"/>
  <c r="F51" i="2"/>
  <c r="J49" i="2"/>
  <c r="F49" i="2"/>
  <c r="E47" i="2"/>
  <c r="J21" i="2"/>
  <c r="E21" i="2"/>
  <c r="J51" i="2" s="1"/>
  <c r="J20" i="2"/>
  <c r="J18" i="2"/>
  <c r="E18" i="2"/>
  <c r="F52" i="2" s="1"/>
  <c r="J17" i="2"/>
  <c r="J15" i="2"/>
  <c r="E15" i="2"/>
  <c r="F81" i="2" s="1"/>
  <c r="J14" i="2"/>
  <c r="J12" i="2"/>
  <c r="J79" i="2" s="1"/>
  <c r="E7" i="2"/>
  <c r="E45" i="2" s="1"/>
  <c r="AS51" i="1"/>
  <c r="L47" i="1"/>
  <c r="AM46" i="1"/>
  <c r="L46" i="1"/>
  <c r="AM44" i="1"/>
  <c r="L44" i="1"/>
  <c r="L42" i="1"/>
  <c r="L41" i="1"/>
  <c r="W29" i="1" l="1"/>
  <c r="AY51" i="1"/>
  <c r="P86" i="2"/>
  <c r="P85" i="2" s="1"/>
  <c r="AU52" i="1" s="1"/>
  <c r="AU51" i="1" s="1"/>
  <c r="W28" i="1"/>
  <c r="AX51" i="1"/>
  <c r="T86" i="2"/>
  <c r="T85" i="2" s="1"/>
  <c r="J30" i="2"/>
  <c r="AV52" i="1" s="1"/>
  <c r="AT52" i="1" s="1"/>
  <c r="F30" i="2"/>
  <c r="AZ52" i="1" s="1"/>
  <c r="AZ51" i="1" s="1"/>
  <c r="BK86" i="2"/>
  <c r="J87" i="2"/>
  <c r="J58" i="2" s="1"/>
  <c r="W27" i="1"/>
  <c r="AW51" i="1"/>
  <c r="AK27" i="1" s="1"/>
  <c r="E75" i="2"/>
  <c r="W26" i="1" l="1"/>
  <c r="AV51" i="1"/>
  <c r="BK85" i="2"/>
  <c r="J85" i="2" s="1"/>
  <c r="J86" i="2"/>
  <c r="J57" i="2" s="1"/>
  <c r="AK26" i="1" l="1"/>
  <c r="AT51" i="1"/>
  <c r="J56" i="2"/>
  <c r="J27" i="2"/>
  <c r="AG52" i="1" l="1"/>
  <c r="J36" i="2"/>
  <c r="AN52" i="1" l="1"/>
  <c r="AG51" i="1"/>
  <c r="AK23" i="1" l="1"/>
  <c r="AK32" i="1" s="1"/>
  <c r="AN51" i="1"/>
</calcChain>
</file>

<file path=xl/sharedStrings.xml><?xml version="1.0" encoding="utf-8"?>
<sst xmlns="http://schemas.openxmlformats.org/spreadsheetml/2006/main" count="1680" uniqueCount="529">
  <si>
    <t>Export VZ</t>
  </si>
  <si>
    <t>List obsahuje:</t>
  </si>
  <si>
    <t>3.0</t>
  </si>
  <si>
    <t/>
  </si>
  <si>
    <t>False</t>
  </si>
  <si>
    <t>{2f3e6f04-8209-42ad-8a25-86c00483e319}</t>
  </si>
  <si>
    <t>&gt;&gt;  skryté sloupce  &lt;&lt;</t>
  </si>
  <si>
    <t>0,01</t>
  </si>
  <si>
    <t>21</t>
  </si>
  <si>
    <t>15</t>
  </si>
  <si>
    <t>REKAPITULACE STAVBY</t>
  </si>
  <si>
    <t>v ---  níže se nacházejí doplnkové a pomocné údaje k sestavám  --- v</t>
  </si>
  <si>
    <t>Návod na vyplnění</t>
  </si>
  <si>
    <t>0,001</t>
  </si>
  <si>
    <t>Kód:</t>
  </si>
  <si>
    <t>Han_125</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</si>
  <si>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</si>
  <si>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</si>
  <si>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Oprava zpevněné plochy v areálu MŠO, Blahoslavova 6</t>
  </si>
  <si>
    <t>0,1</t>
  </si>
  <si>
    <t>KSO:</t>
  </si>
  <si>
    <t>CC-CZ:</t>
  </si>
  <si>
    <t>1</t>
  </si>
  <si>
    <t>Místo:</t>
  </si>
  <si>
    <t>Ostrava</t>
  </si>
  <si>
    <t>Datum:</t>
  </si>
  <si>
    <t>13. 3. 2017</t>
  </si>
  <si>
    <t>10</t>
  </si>
  <si>
    <t>100</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</si>
  <si>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</si>
  <si>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</si>
  <si>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</si>
  <si>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</si>
  <si>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</si>
  <si>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</si>
  <si>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</si>
  <si>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</si>
  <si>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</si>
  <si>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</si>
  <si>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</si>
  <si>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</si>
  <si>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</si>
  <si>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</si>
  <si>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</si>
  <si>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</si>
  <si>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</si>
  <si>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</si>
  <si>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</si>
  <si>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</si>
  <si>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</si>
  <si>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</si>
  <si>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</si>
  <si>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</si>
  <si>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</si>
  <si>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</si>
  <si>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</si>
  <si>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</si>
  <si>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</si>
  <si>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</si>
  <si>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</si>
  <si>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</si>
  <si>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</si>
  <si>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</si>
  <si>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</si>
  <si>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</si>
  <si>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</si>
  <si>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</si>
  <si>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</si>
  <si>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</si>
  <si>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</si>
  <si>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</si>
  <si>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</si>
  <si>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</si>
  <si>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</si>
  <si>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</si>
  <si>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</si>
  <si>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SO 01</t>
  </si>
  <si>
    <t>Zpevněné plochy</t>
  </si>
  <si>
    <t>STA</t>
  </si>
  <si>
    <t>{7050271d-ab3d-4b0e-a6ca-960771df9f5e}</t>
  </si>
  <si>
    <t>2</t>
  </si>
  <si>
    <t>Zpět na list:</t>
  </si>
  <si>
    <t>KRYCÍ LIST SOUPISU</t>
  </si>
  <si>
    <t>Objekt:</t>
  </si>
  <si>
    <t>SO 01 - Zpevněné plochy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</si>
  <si>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</si>
  <si>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</si>
  <si>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</si>
  <si>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</si>
  <si>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</si>
  <si>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</si>
  <si>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</si>
  <si>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</si>
  <si>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</si>
  <si>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t>
  </si>
  <si>
    <t xml:space="preserve">    8 - Trubní vedení</t>
  </si>
  <si>
    <t xml:space="preserve">    9 - Ostatní konstrukce a práce-bourání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</si>
  <si>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</si>
  <si>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</si>
  <si>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</si>
  <si>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</si>
  <si>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</si>
  <si>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</si>
  <si>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</si>
  <si>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</si>
  <si>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</si>
  <si>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</si>
  <si>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</si>
  <si>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</si>
  <si>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</si>
  <si>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</si>
  <si>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</si>
  <si>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</si>
  <si>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</si>
  <si>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 xml:space="preserve">  Práce a dodávky HSV</t>
  </si>
  <si>
    <t>ROZPOCET</t>
  </si>
  <si>
    <t>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</si>
  <si>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</si>
  <si>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</si>
  <si>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</si>
  <si>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</si>
  <si>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2016 02</t>
  </si>
  <si>
    <t>4</t>
  </si>
  <si>
    <t>1556341798</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</si>
  <si>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</si>
  <si>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</si>
  <si>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P</t>
  </si>
  <si>
    <t>Poznámka k položce:
Stávající dlážděný chodník.</t>
  </si>
  <si>
    <t>113106181</t>
  </si>
  <si>
    <t>Rozebrání dlažeb a dílců komunikací pro pěší, vozovek a ploch s přemístěním hmot na skládku na vzdálenost do 3 m nebo s naložením na dopravní prostředek vozovek a ploch, s jakoukoliv výplní spár v ploše jednotlivě do 50 m2 z plastových nebo pryžových dlaždic kladených do lože z kameniva</t>
  </si>
  <si>
    <t>1493708983</t>
  </si>
  <si>
    <t>Poznámka k položce:
Stávající plochy.</t>
  </si>
  <si>
    <t>3</t>
  </si>
  <si>
    <t>113107152</t>
  </si>
  <si>
    <t>Odstranění podkladů nebo krytů s přemístěním hmot na skládku na vzdálenost do 20 m nebo s naložením na dopravní prostředek v ploše jednotlivě přes 50 m2 do 200 m2 z kameniva těženého, o tl. vrstvy přes 100 do 200 mm</t>
  </si>
  <si>
    <t>75409994</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</si>
  <si>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</si>
  <si>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Poznámka k položce:
 Celková plocha opravy zpevněné plochy.</t>
  </si>
  <si>
    <t>113107161</t>
  </si>
  <si>
    <t>Odstranění podkladů nebo krytů s přemístěním hmot na skládku na vzdálenost do 20 m nebo s naložením na dopravní prostředek v ploše jednotlivě přes 50 m2 do 200 m2 z kameniva hrubého drceného, o tl. vrstvy do 100 mm</t>
  </si>
  <si>
    <t>503987681</t>
  </si>
  <si>
    <t>Poznámka k položce:
Celková plocha opravy zpevněné plochy.</t>
  </si>
  <si>
    <t>5</t>
  </si>
  <si>
    <t>113201112</t>
  </si>
  <si>
    <t>Vytrhání obrub s vybouráním lože, s přemístěním hmot na skládku na vzdálenost do 3 m nebo s naložením na dopravní prostředek silničních ležatých</t>
  </si>
  <si>
    <t>m</t>
  </si>
  <si>
    <t>1868030845</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</si>
  <si>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</si>
  <si>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6</t>
  </si>
  <si>
    <t>122202201</t>
  </si>
  <si>
    <t>Odkopávky a prokopávky nezapažené pro silnice s přemístěním výkopku v příčných profilech na vzdálenost do 15 m nebo s naložením na dopravní prostředek v hornině tř. 3 do 100 m3</t>
  </si>
  <si>
    <t>m3</t>
  </si>
  <si>
    <t>837365200</t>
  </si>
  <si>
    <t xml:space="preserve">Poznámka k souboru cen:_x000D_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</si>
  <si>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Poznámka k položce:
Zbývající hloubka skladby konstrukce.
Vyrovnání.</t>
  </si>
  <si>
    <t>VV</t>
  </si>
  <si>
    <t>113,750*0,05</t>
  </si>
  <si>
    <t>7</t>
  </si>
  <si>
    <t>122202209</t>
  </si>
  <si>
    <t>Odkopávky a prokopávky nezapažené pro silnice s přemístěním výkopku v příčných profilech na vzdálenost do 15 m nebo s naložením na dopravní prostředek v hornině tř. 3 Příplatek k cenám za lepivost horniny tř. 3</t>
  </si>
  <si>
    <t>-530710494</t>
  </si>
  <si>
    <t>Poznámka k položce:
30%.</t>
  </si>
  <si>
    <t>5,688*0,3 'Přepočtené koeficientem množství</t>
  </si>
  <si>
    <t>8</t>
  </si>
  <si>
    <t>132201101</t>
  </si>
  <si>
    <t>Hloubení zapažených i nezapažených rýh šířky do 600 mm s urovnáním dna do předepsaného profilu a spádu v hornině tř. 3 do 100 m3</t>
  </si>
  <si>
    <t>-544253012</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</si>
  <si>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</si>
  <si>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Poznámka k položce:
Dešťová kanalizace.
Obrubníky.</t>
  </si>
  <si>
    <t>18*0,75*0,2</t>
  </si>
  <si>
    <t>13,15*0,75*0,2</t>
  </si>
  <si>
    <t>Součet</t>
  </si>
  <si>
    <t>9</t>
  </si>
  <si>
    <t>132201109</t>
  </si>
  <si>
    <t>Hloubení zapažených i nezapažených rýh šířky do 600 mm s urovnáním dna do předepsaného profilu a spádu v hornině tř. 3 Příplatek k cenám za lepivost horniny tř. 3</t>
  </si>
  <si>
    <t>479910933</t>
  </si>
  <si>
    <t>4,673*0,3 'Přepočtené koeficientem množství</t>
  </si>
  <si>
    <t>162701105</t>
  </si>
  <si>
    <t>Vodorovné přemístění výkopku nebo sypaniny po suchu na obvyklém dopravním prostředku, bez naložení výkopku, avšak se složením bez rozhrnutí z horniny tř. 1 až 4 na vzdálenost přes 9 000 do 10 000 m</t>
  </si>
  <si>
    <t>-2104322938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</si>
  <si>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</si>
  <si>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5,688+4,673</t>
  </si>
  <si>
    <t>11</t>
  </si>
  <si>
    <t>167101101</t>
  </si>
  <si>
    <t>Nakládání, skládání a překládání neulehlého výkopku nebo sypaniny nakládání, množství do 100 m3, z hornin tř. 1 až 4</t>
  </si>
  <si>
    <t>-881273109</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</si>
  <si>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</si>
  <si>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12</t>
  </si>
  <si>
    <t>167101103</t>
  </si>
  <si>
    <t>Nakládání, skládání a překládání neulehlého výkopku nebo sypaniny skládání nebo překládání, z hornin tř. 1 až 4</t>
  </si>
  <si>
    <t>-2061884007</t>
  </si>
  <si>
    <t>13</t>
  </si>
  <si>
    <t>1711011067</t>
  </si>
  <si>
    <t>Zátěžové zkoušky hutnění podkladních vrstev</t>
  </si>
  <si>
    <t>kus</t>
  </si>
  <si>
    <t>716725949</t>
  </si>
  <si>
    <t>14</t>
  </si>
  <si>
    <t>171201201</t>
  </si>
  <si>
    <t>Uložení sypaniny na skládky</t>
  </si>
  <si>
    <t>1199757140</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</si>
  <si>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</si>
  <si>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</si>
  <si>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Uložení sypaniny poplatek za uložení sypaniny na skládce (skládkovné)</t>
  </si>
  <si>
    <t>t</t>
  </si>
  <si>
    <t>56324241</t>
  </si>
  <si>
    <t>10,361*1,975</t>
  </si>
  <si>
    <t>16</t>
  </si>
  <si>
    <t>181202305</t>
  </si>
  <si>
    <t>Úprava pláně na stavbách dálnic na násypech se zhutněním</t>
  </si>
  <si>
    <t>1916843419</t>
  </si>
  <si>
    <t xml:space="preserve">Poznámka k souboru cen:_x000D_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</si>
  <si>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 xml:space="preserve">  Zakládání</t>
  </si>
  <si>
    <t>17</t>
  </si>
  <si>
    <t>275313611</t>
  </si>
  <si>
    <t>Základy z betonu prostého patky a bloky z betonu kamenem neprokládaného tř. C 16/20</t>
  </si>
  <si>
    <t>576016699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</si>
  <si>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</si>
  <si>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Poznámka k položce:
Základ pod dvorní vpusti.</t>
  </si>
  <si>
    <t>1*1*0,5*2</t>
  </si>
  <si>
    <t>Vodorovné konstrukce</t>
  </si>
  <si>
    <t>18</t>
  </si>
  <si>
    <t>451573111</t>
  </si>
  <si>
    <t>Lože pod potrubí, stoky a drobné objekty v otevřeném výkopu z písku a štěrkopísku do 63 mm</t>
  </si>
  <si>
    <t>-905181237</t>
  </si>
  <si>
    <t xml:space="preserve">Poznámka k souboru cen:_x000D_
1. Ceny -1111 a -1192 lze použít i pro zřízení sběrných vrstev nad drenážními trubkami. 2. V cenách -5111 a -1192 jsou započteny i náklady na prohození výkopku získaného při zemních pracích. </t>
  </si>
  <si>
    <t>18*0,6*0,25</t>
  </si>
  <si>
    <t>Komunikace</t>
  </si>
  <si>
    <t>19</t>
  </si>
  <si>
    <t>564201111_a</t>
  </si>
  <si>
    <t>Podklad nebo podsyp ze štěrkopísku ŠP s rozprostřením, vlhčením a zhutněním, po zhutnění tl. 40 mm</t>
  </si>
  <si>
    <t>1026016043</t>
  </si>
  <si>
    <t>Poznámka k položce:
Frakce:4-8mm.</t>
  </si>
  <si>
    <t>20</t>
  </si>
  <si>
    <t>564231111</t>
  </si>
  <si>
    <t>Podklad nebo podsyp ze štěrkopísku ŠP s rozprostřením, vlhčením a zhutněním, po zhutnění tl. 100 mm</t>
  </si>
  <si>
    <t>-713147387</t>
  </si>
  <si>
    <t>564261111</t>
  </si>
  <si>
    <t>Podklad nebo podsyp ze štěrkopísku ŠP s rozprostřením, vlhčením a zhutněním, po zhutnění tl. 200 mm</t>
  </si>
  <si>
    <t>-2137605447</t>
  </si>
  <si>
    <t>Poznámka k položce:
Podsyp v místě garáže.</t>
  </si>
  <si>
    <t>22</t>
  </si>
  <si>
    <t>564851111</t>
  </si>
  <si>
    <t>Podklad ze štěrkodrti ŠD s rozprostřením a zhutněním, po zhutnění tl. 150 mm</t>
  </si>
  <si>
    <t>610550393</t>
  </si>
  <si>
    <t>Poznámka k položce:
Frakce:8-16mm.</t>
  </si>
  <si>
    <t>23</t>
  </si>
  <si>
    <t>596211121</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</si>
  <si>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přes 50 do 100 m2</t>
  </si>
  <si>
    <t>-43296821</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</si>
  <si>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</si>
  <si>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24</t>
  </si>
  <si>
    <t>M</t>
  </si>
  <si>
    <t>592R_453130</t>
  </si>
  <si>
    <t>dlažba skladebná betonová základní 20x20x6 cm přírodní</t>
  </si>
  <si>
    <t>-1723494615</t>
  </si>
  <si>
    <t>113,75*1,1 'Přepočtené koeficientem množství</t>
  </si>
  <si>
    <t>Trubní vedení</t>
  </si>
  <si>
    <t>25</t>
  </si>
  <si>
    <t>871265211</t>
  </si>
  <si>
    <t>Kanalizační potrubí z tvrdého PVC [KG systém] v otevřeném výkopu ve sklonu do 20 %, tuhost třídy SN 4 DN 100</t>
  </si>
  <si>
    <t>-2014128421</t>
  </si>
  <si>
    <t xml:space="preserve">Poznámka k souboru cen:_x000D_
1. V cenách jsou započteny i náklady na dodání trub včetně gumového těsnění. 2. Použití trub dle tuhostí: a) třída SN 4: kanalizační řady, přípojky, odvodňování pozemků b) třída SN 8: vysoké teplotní a mechanické zatížení. </t>
  </si>
  <si>
    <t>26</t>
  </si>
  <si>
    <t>877265261</t>
  </si>
  <si>
    <t>Montáž tvarovek na kanalizačním potrubí z trub z plastu z tvrdého PVC [systém KG] nebo z polypropylenu [systém KG 2000] v otevřeném výkopu dvorních vpusťí DN 100</t>
  </si>
  <si>
    <t>-1372732946</t>
  </si>
  <si>
    <t xml:space="preserve">Poznámka k souboru cen:_x000D_
1. V cenách nejsou započteny náklady na dodání tvarovek. Tvarovky se oceňují ve ve specifikaci. </t>
  </si>
  <si>
    <t>27</t>
  </si>
  <si>
    <t>562311750</t>
  </si>
  <si>
    <t>vpusť dvorní se zápachovou klapkou lapačem písku a izolační přírubou DN 110, 160 mm</t>
  </si>
  <si>
    <t>115044061</t>
  </si>
  <si>
    <t>Poznámka k položce:
Dvorní vtok DN110 se svislým odtokem, s pevnou izolační přírubou, s plastovým nástavcem 42 - 130mm a rámem 244x244mm a litinovou mříží 226x226mm, odkalovacím košem a suchou klapkou proti pronikání zápachu.</t>
  </si>
  <si>
    <t>Ostatní konstrukce a práce-bourání</t>
  </si>
  <si>
    <t>28</t>
  </si>
  <si>
    <t>916231213</t>
  </si>
  <si>
    <t>Osazení chodníkového obrubníku betonového se zřízením lože, s vyplněním a zatřením spár cementovou maltou stojatého s boční opěrou z betonu prostého tř. C 12/15, do lože z betonu prostého téže značky</t>
  </si>
  <si>
    <t>165983408</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</si>
  <si>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</si>
  <si>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1,55+1,75+6,85+3</t>
  </si>
  <si>
    <t>29</t>
  </si>
  <si>
    <t>592174090</t>
  </si>
  <si>
    <t>obrubník betonový chodníkový vibrolisovaný 100x8x25 cm</t>
  </si>
  <si>
    <t>682002856</t>
  </si>
  <si>
    <t>30</t>
  </si>
  <si>
    <t>916991121</t>
  </si>
  <si>
    <t>Lože pod obrubníky, krajníky nebo obruby z dlažebních kostek z betonu prostého tř. C 16/20</t>
  </si>
  <si>
    <t>-260638975</t>
  </si>
  <si>
    <t>Poznámka k položce:
Beton tř. C 16/20.</t>
  </si>
  <si>
    <t>13,150*0,45*0,15</t>
  </si>
  <si>
    <t>31</t>
  </si>
  <si>
    <t>961044111</t>
  </si>
  <si>
    <t>Bourání základů z betonu prostého</t>
  </si>
  <si>
    <t>-120108710</t>
  </si>
  <si>
    <t>Poznámka k položce:
Stáv. lože pod obrubníky.</t>
  </si>
  <si>
    <t>6,850*0,15*0,2</t>
  </si>
  <si>
    <t>997</t>
  </si>
  <si>
    <t>Přesun sutě</t>
  </si>
  <si>
    <t>32</t>
  </si>
  <si>
    <t>997002611</t>
  </si>
  <si>
    <t>Nakládání suti a vybouraných hmot na dopravní prostředek pro vodorovné přemístění</t>
  </si>
  <si>
    <t>-1712002908</t>
  </si>
  <si>
    <t xml:space="preserve">Poznámka k souboru cen:_x000D_
1. Cena platí i pro překládání při lomené dopravě. 2. Cenu nelze použít při dopravě po železnici, po vodě nebo ručně. </t>
  </si>
  <si>
    <t>33</t>
  </si>
  <si>
    <t>997006512</t>
  </si>
  <si>
    <t>Vodorovná doprava suti na skládku s naložením na dopravní prostředek a složením přes 100 m do 1 km</t>
  </si>
  <si>
    <t>-604451238</t>
  </si>
  <si>
    <t xml:space="preserve">Poznámka k souboru cen:_x000D_
1. Pro volbu ceny je rozhodující dopravní vzdálenost těžiště skládky a půdorysné plochy objektu. </t>
  </si>
  <si>
    <t>34</t>
  </si>
  <si>
    <t>997006519</t>
  </si>
  <si>
    <t>Vodorovná doprava suti na skládku s naložením na dopravní prostředek a složením Příplatek k ceně za každý další i započatý 1 km</t>
  </si>
  <si>
    <t>-14368492</t>
  </si>
  <si>
    <t>Poznámka k položce:
Celkem 16 km</t>
  </si>
  <si>
    <t>53,771*15 'Přepočtené koeficientem množství</t>
  </si>
  <si>
    <t>35</t>
  </si>
  <si>
    <t>997013801</t>
  </si>
  <si>
    <t>Poplatek za uložení stavebního odpadu na skládce (skládkovné) betonového</t>
  </si>
  <si>
    <t>2005535285</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</si>
  <si>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</si>
  <si>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6,375+1,987+0,412</t>
  </si>
  <si>
    <t>36</t>
  </si>
  <si>
    <t>997013813</t>
  </si>
  <si>
    <t>Poplatek za uložení stavebního odpadu na skládce (skládkovné) z plastických hmot</t>
  </si>
  <si>
    <t>-1543008173</t>
  </si>
  <si>
    <t>37</t>
  </si>
  <si>
    <t>997013831</t>
  </si>
  <si>
    <t>Poplatek za uložení stavebního odpadu na skládce (skládkovné) směsného</t>
  </si>
  <si>
    <t>-1327802707</t>
  </si>
  <si>
    <t>38</t>
  </si>
  <si>
    <t>997221855</t>
  </si>
  <si>
    <t>Poplatek za uložení stavebního odpadu na skládce (skládkovné) z kameniva</t>
  </si>
  <si>
    <t>148919270</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</si>
  <si>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</si>
  <si>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27,3+14,788</t>
  </si>
  <si>
    <t>998</t>
  </si>
  <si>
    <t>Přesun hmot</t>
  </si>
  <si>
    <t>39</t>
  </si>
  <si>
    <t>998223011</t>
  </si>
  <si>
    <t>Přesun hmot pro pozemní komunikace s krytem dlážděným dopravní vzdálenost do 200 m jakékoliv délky objektu</t>
  </si>
  <si>
    <t>1112997364</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</si>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</sst>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x14ac:knownFonts="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FAE682"/>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
      <sz val="8"/>
      <name val="Trebuchet MS"/>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i/>
      <sz val="9"/>
      <name val="Trebuchet MS"/>
      <family val="2"/>
      <charset val="238"/>
    </font>
    <font>
      <b/>
      <sz val="9"/>
      <name val="Trebuchet MS"/>
      <family val="2"/>
      <charset val="238"/>
    </font>
    <font>
      <sz val="10"/>
      <name val="Trebuchet MS"/>
      <family val="2"/>
      <charset val="238"/>
    </font>
    <font>
      <sz val="11"/>
      <name val="Trebuchet MS"/>
      <family val="2"/>
      <charset val="238"/>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3" fillId="0" borderId="0" applyNumberFormat="0" applyFill="0" applyBorder="0" applyAlignment="0" applyProtection="0"/>
    <xf numFmtId="0" fontId="38" fillId="0" borderId="0" applyAlignment="0">
      <alignment vertical="top" wrapText="1"/>
      <protection locked="0"/>
    </xf>
  </cellStyleXfs>
  <cellXfs count="34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2" borderId="0" xfId="0" applyFont="1" applyFill="1" applyAlignment="1">
      <alignment horizontal="left" vertical="center"/>
    </xf>
    <xf numFmtId="0" fontId="0" fillId="2" borderId="0" xfId="0" applyFill="1"/>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2" fillId="0" borderId="0" xfId="0" applyFont="1" applyBorder="1" applyAlignment="1">
      <alignment horizontal="left" vertical="center"/>
    </xf>
    <xf numFmtId="0" fontId="0" fillId="0" borderId="5" xfId="0" applyBorder="1"/>
    <xf numFmtId="0" fontId="11" fillId="0" borderId="0" xfId="0" applyFont="1" applyAlignment="1">
      <alignment horizontal="left" vertical="center"/>
    </xf>
    <xf numFmtId="0" fontId="13" fillId="0" borderId="0" xfId="0" applyFont="1" applyAlignment="1">
      <alignment horizontal="left" vertical="center"/>
    </xf>
    <xf numFmtId="0" fontId="14"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4" fillId="0" borderId="0" xfId="0" applyFont="1" applyBorder="1" applyAlignment="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6"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1" fillId="0" borderId="0" xfId="0" applyFont="1" applyBorder="1" applyAlignment="1">
      <alignment horizontal="righ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5" xfId="0" applyFont="1" applyBorder="1" applyAlignment="1">
      <alignment vertical="center"/>
    </xf>
    <xf numFmtId="0" fontId="0" fillId="5" borderId="0" xfId="0" applyFont="1" applyFill="1" applyBorder="1" applyAlignment="1">
      <alignment vertical="center"/>
    </xf>
    <xf numFmtId="0" fontId="3" fillId="5" borderId="8" xfId="0" applyFont="1" applyFill="1" applyBorder="1" applyAlignment="1">
      <alignment horizontal="left" vertical="center"/>
    </xf>
    <xf numFmtId="0" fontId="0" fillId="5" borderId="9" xfId="0" applyFont="1" applyFill="1" applyBorder="1" applyAlignment="1">
      <alignment vertical="center"/>
    </xf>
    <xf numFmtId="0" fontId="3" fillId="5" borderId="9" xfId="0" applyFont="1" applyFill="1" applyBorder="1" applyAlignment="1">
      <alignment horizontal="center" vertical="center"/>
    </xf>
    <xf numFmtId="0" fontId="0" fillId="5"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2" fillId="0" borderId="0" xfId="0" applyFont="1" applyAlignment="1">
      <alignment horizontal="left" vertical="center"/>
    </xf>
    <xf numFmtId="0" fontId="2" fillId="0" borderId="4" xfId="0" applyFont="1" applyBorder="1" applyAlignment="1">
      <alignment vertical="center"/>
    </xf>
    <xf numFmtId="0" fontId="14" fillId="0" borderId="0" xfId="0" applyFont="1" applyAlignment="1">
      <alignment horizontal="left" vertical="center"/>
    </xf>
    <xf numFmtId="0" fontId="3" fillId="0" borderId="4"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6" borderId="9" xfId="0" applyFont="1" applyFill="1" applyBorder="1" applyAlignment="1">
      <alignment vertical="center"/>
    </xf>
    <xf numFmtId="0" fontId="2" fillId="6" borderId="10" xfId="0" applyFont="1" applyFill="1" applyBorder="1" applyAlignment="1">
      <alignment horizontal="center" vertic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0" fillId="0" borderId="14" xfId="0" applyFont="1" applyBorder="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3" fillId="0" borderId="0" xfId="0" applyFont="1" applyAlignment="1">
      <alignment horizontal="center" vertical="center"/>
    </xf>
    <xf numFmtId="4" fontId="18" fillId="0" borderId="17" xfId="0" applyNumberFormat="1" applyFont="1" applyBorder="1" applyAlignment="1">
      <alignment vertical="center"/>
    </xf>
    <xf numFmtId="4" fontId="18" fillId="0" borderId="0" xfId="0" applyNumberFormat="1" applyFont="1" applyBorder="1" applyAlignment="1">
      <alignment vertical="center"/>
    </xf>
    <xf numFmtId="166" fontId="18" fillId="0" borderId="0" xfId="0" applyNumberFormat="1" applyFont="1" applyBorder="1" applyAlignment="1">
      <alignment vertical="center"/>
    </xf>
    <xf numFmtId="4" fontId="18" fillId="0" borderId="18" xfId="0" applyNumberFormat="1"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4" fontId="24" fillId="0" borderId="22" xfId="0" applyNumberFormat="1" applyFont="1" applyBorder="1" applyAlignment="1">
      <alignment vertical="center"/>
    </xf>
    <xf numFmtId="4" fontId="24" fillId="0" borderId="23" xfId="0" applyNumberFormat="1" applyFont="1" applyBorder="1" applyAlignment="1">
      <alignment vertical="center"/>
    </xf>
    <xf numFmtId="166" fontId="24" fillId="0" borderId="23" xfId="0" applyNumberFormat="1" applyFont="1" applyBorder="1" applyAlignment="1">
      <alignment vertical="center"/>
    </xf>
    <xf numFmtId="4" fontId="24" fillId="0" borderId="24" xfId="0" applyNumberFormat="1" applyFont="1" applyBorder="1" applyAlignment="1">
      <alignment vertical="center"/>
    </xf>
    <xf numFmtId="0" fontId="4"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5" xfId="0" applyFont="1" applyBorder="1" applyAlignment="1" applyProtection="1">
      <alignment vertical="center"/>
      <protection locked="0"/>
    </xf>
    <xf numFmtId="0" fontId="0" fillId="0" borderId="25" xfId="0" applyFont="1" applyBorder="1" applyAlignment="1">
      <alignment vertical="center"/>
    </xf>
    <xf numFmtId="0" fontId="16" fillId="0" borderId="0" xfId="0" applyFont="1" applyBorder="1" applyAlignment="1">
      <alignment horizontal="left" vertical="center"/>
    </xf>
    <xf numFmtId="4" fontId="19"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3" fillId="6" borderId="8" xfId="0" applyFont="1" applyFill="1" applyBorder="1" applyAlignment="1">
      <alignment horizontal="left" vertical="center"/>
    </xf>
    <xf numFmtId="0" fontId="3" fillId="6" borderId="9" xfId="0" applyFont="1" applyFill="1" applyBorder="1" applyAlignment="1">
      <alignment horizontal="right" vertical="center"/>
    </xf>
    <xf numFmtId="0" fontId="3" fillId="6" borderId="9" xfId="0" applyFont="1" applyFill="1" applyBorder="1" applyAlignment="1">
      <alignment horizontal="center" vertical="center"/>
    </xf>
    <xf numFmtId="0" fontId="0" fillId="6" borderId="9" xfId="0" applyFont="1" applyFill="1" applyBorder="1" applyAlignment="1" applyProtection="1">
      <alignment vertical="center"/>
      <protection locked="0"/>
    </xf>
    <xf numFmtId="4" fontId="3" fillId="6" borderId="9" xfId="0" applyNumberFormat="1" applyFont="1" applyFill="1" applyBorder="1" applyAlignment="1">
      <alignment vertical="center"/>
    </xf>
    <xf numFmtId="0" fontId="0" fillId="6" borderId="26" xfId="0" applyFont="1" applyFill="1" applyBorder="1" applyAlignment="1">
      <alignment vertical="center"/>
    </xf>
    <xf numFmtId="0" fontId="0" fillId="0" borderId="12"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2"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lignment horizontal="right" vertical="center"/>
    </xf>
    <xf numFmtId="0" fontId="0" fillId="6" borderId="5" xfId="0" applyFont="1" applyFill="1" applyBorder="1" applyAlignment="1">
      <alignment vertical="center"/>
    </xf>
    <xf numFmtId="0" fontId="25"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horizontal="left" vertical="center"/>
    </xf>
    <xf numFmtId="0" fontId="5" fillId="0" borderId="23" xfId="0" applyFont="1" applyBorder="1" applyAlignment="1">
      <alignment vertical="center"/>
    </xf>
    <xf numFmtId="0" fontId="5" fillId="0" borderId="23" xfId="0" applyFont="1" applyBorder="1" applyAlignment="1" applyProtection="1">
      <alignment vertical="center"/>
      <protection locked="0"/>
    </xf>
    <xf numFmtId="4" fontId="5" fillId="0" borderId="23" xfId="0" applyNumberFormat="1"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2" fillId="0" borderId="0" xfId="0" applyFont="1" applyAlignment="1">
      <alignment horizontal="left" vertical="center"/>
    </xf>
    <xf numFmtId="0" fontId="14"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6" fillId="6" borderId="20" xfId="0" applyFont="1" applyFill="1" applyBorder="1" applyAlignment="1" applyProtection="1">
      <alignment horizontal="center" vertical="center" wrapText="1"/>
      <protection locked="0"/>
    </xf>
    <xf numFmtId="0" fontId="2" fillId="6" borderId="21" xfId="0" applyFont="1" applyFill="1" applyBorder="1" applyAlignment="1">
      <alignment horizontal="center" vertical="center" wrapText="1"/>
    </xf>
    <xf numFmtId="4" fontId="19" fillId="0" borderId="0" xfId="0" applyNumberFormat="1" applyFont="1" applyAlignment="1"/>
    <xf numFmtId="166" fontId="27" fillId="0" borderId="15" xfId="0" applyNumberFormat="1" applyFont="1" applyBorder="1" applyAlignment="1"/>
    <xf numFmtId="166" fontId="27" fillId="0" borderId="16" xfId="0" applyNumberFormat="1" applyFont="1" applyBorder="1" applyAlignment="1"/>
    <xf numFmtId="4" fontId="28" fillId="0" borderId="0" xfId="0" applyNumberFormat="1" applyFont="1" applyAlignment="1">
      <alignment vertical="center"/>
    </xf>
    <xf numFmtId="0" fontId="7" fillId="0" borderId="4" xfId="0" applyFont="1" applyBorder="1" applyAlignment="1"/>
    <xf numFmtId="0" fontId="7" fillId="0" borderId="0" xfId="0" applyFont="1" applyAlignment="1">
      <alignment horizontal="left"/>
    </xf>
    <xf numFmtId="0" fontId="5" fillId="0" borderId="0" xfId="0" applyFont="1" applyAlignment="1">
      <alignment horizontal="left"/>
    </xf>
    <xf numFmtId="0" fontId="7" fillId="0" borderId="0" xfId="0" applyFont="1" applyAlignment="1" applyProtection="1">
      <protection locked="0"/>
    </xf>
    <xf numFmtId="4" fontId="5" fillId="0" borderId="0" xfId="0" applyNumberFormat="1" applyFont="1" applyAlignment="1"/>
    <xf numFmtId="0" fontId="7" fillId="0" borderId="17" xfId="0" applyFont="1" applyBorder="1" applyAlignment="1"/>
    <xf numFmtId="0" fontId="7" fillId="0" borderId="0" xfId="0" applyFont="1" applyBorder="1" applyAlignment="1"/>
    <xf numFmtId="166" fontId="7" fillId="0" borderId="0" xfId="0" applyNumberFormat="1" applyFont="1" applyBorder="1" applyAlignment="1"/>
    <xf numFmtId="166" fontId="7" fillId="0" borderId="18"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lignment horizontal="left"/>
    </xf>
    <xf numFmtId="0" fontId="6" fillId="0" borderId="0" xfId="0" applyFont="1" applyBorder="1" applyAlignment="1">
      <alignment horizontal="left"/>
    </xf>
    <xf numFmtId="4" fontId="6" fillId="0" borderId="0" xfId="0" applyNumberFormat="1" applyFont="1" applyBorder="1" applyAlignment="1"/>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4"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1" fillId="4" borderId="27"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8" xfId="0" applyNumberFormat="1" applyFont="1" applyBorder="1" applyAlignment="1">
      <alignment vertical="center"/>
    </xf>
    <xf numFmtId="4" fontId="0" fillId="0" borderId="0" xfId="0" applyNumberFormat="1" applyFont="1" applyAlignment="1">
      <alignment vertical="center"/>
    </xf>
    <xf numFmtId="0" fontId="29" fillId="0" borderId="0" xfId="0" applyFont="1" applyAlignment="1">
      <alignment horizontal="left" vertical="center"/>
    </xf>
    <xf numFmtId="0" fontId="30" fillId="0" borderId="0" xfId="0" applyFont="1" applyAlignment="1">
      <alignment vertical="center" wrapText="1"/>
    </xf>
    <xf numFmtId="0" fontId="0" fillId="0" borderId="0" xfId="0" applyFont="1" applyAlignment="1" applyProtection="1">
      <alignment vertical="center"/>
      <protection locked="0"/>
    </xf>
    <xf numFmtId="0" fontId="29" fillId="0" borderId="0" xfId="0" applyFont="1" applyBorder="1" applyAlignment="1">
      <alignment horizontal="left" vertical="center"/>
    </xf>
    <xf numFmtId="0" fontId="30" fillId="0" borderId="0" xfId="0" applyFont="1" applyBorder="1" applyAlignment="1">
      <alignment vertical="center" wrapText="1"/>
    </xf>
    <xf numFmtId="0" fontId="8" fillId="0" borderId="4"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167" fontId="8" fillId="0" borderId="0" xfId="0" applyNumberFormat="1" applyFont="1" applyBorder="1" applyAlignment="1">
      <alignment vertical="center"/>
    </xf>
    <xf numFmtId="0" fontId="8" fillId="0" borderId="0" xfId="0" applyFont="1" applyAlignment="1" applyProtection="1">
      <alignment vertical="center"/>
      <protection locked="0"/>
    </xf>
    <xf numFmtId="0" fontId="8" fillId="0" borderId="17"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9" fillId="0" borderId="4" xfId="0" applyFont="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horizontal="left" vertical="center" wrapText="1"/>
    </xf>
    <xf numFmtId="167" fontId="9" fillId="0" borderId="0" xfId="0" applyNumberFormat="1" applyFont="1" applyBorder="1" applyAlignment="1">
      <alignment vertical="center"/>
    </xf>
    <xf numFmtId="0" fontId="9" fillId="0" borderId="0" xfId="0" applyFont="1" applyAlignment="1" applyProtection="1">
      <alignment vertical="center"/>
      <protection locked="0"/>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0" xfId="0" applyFont="1" applyAlignment="1">
      <alignment horizontal="left" vertical="center"/>
    </xf>
    <xf numFmtId="0" fontId="32" fillId="0" borderId="27" xfId="0" applyFont="1" applyBorder="1" applyAlignment="1" applyProtection="1">
      <alignment horizontal="center" vertical="center"/>
      <protection locked="0"/>
    </xf>
    <xf numFmtId="49" fontId="32" fillId="0" borderId="27" xfId="0" applyNumberFormat="1"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32" fillId="0" borderId="27" xfId="0" applyFont="1" applyBorder="1" applyAlignment="1" applyProtection="1">
      <alignment horizontal="center" vertical="center" wrapText="1"/>
      <protection locked="0"/>
    </xf>
    <xf numFmtId="167" fontId="32" fillId="0" borderId="27" xfId="0" applyNumberFormat="1" applyFont="1" applyBorder="1" applyAlignment="1" applyProtection="1">
      <alignment vertical="center"/>
      <protection locked="0"/>
    </xf>
    <xf numFmtId="4" fontId="32" fillId="4" borderId="27" xfId="0" applyNumberFormat="1" applyFont="1" applyFill="1" applyBorder="1" applyAlignment="1" applyProtection="1">
      <alignment vertical="center"/>
      <protection locked="0"/>
    </xf>
    <xf numFmtId="4" fontId="32" fillId="0" borderId="27" xfId="0" applyNumberFormat="1" applyFont="1" applyBorder="1" applyAlignment="1" applyProtection="1">
      <alignment vertical="center"/>
      <protection locked="0"/>
    </xf>
    <xf numFmtId="0" fontId="32" fillId="0" borderId="4" xfId="0" applyFont="1" applyBorder="1" applyAlignment="1">
      <alignment vertical="center"/>
    </xf>
    <xf numFmtId="0" fontId="32" fillId="4" borderId="27" xfId="0" applyFont="1" applyFill="1" applyBorder="1" applyAlignment="1" applyProtection="1">
      <alignment horizontal="left" vertical="center"/>
      <protection locked="0"/>
    </xf>
    <xf numFmtId="0" fontId="32" fillId="0" borderId="0" xfId="0" applyFont="1" applyBorder="1" applyAlignment="1">
      <alignment horizontal="center" vertical="center"/>
    </xf>
    <xf numFmtId="0" fontId="1" fillId="0" borderId="23" xfId="0" applyFont="1" applyBorder="1" applyAlignment="1">
      <alignment horizontal="center" vertical="center"/>
    </xf>
    <xf numFmtId="0" fontId="0" fillId="0" borderId="23" xfId="0" applyFont="1" applyBorder="1" applyAlignment="1">
      <alignment vertical="center"/>
    </xf>
    <xf numFmtId="166" fontId="1" fillId="0" borderId="23" xfId="0" applyNumberFormat="1" applyFont="1" applyBorder="1" applyAlignment="1">
      <alignment vertical="center"/>
    </xf>
    <xf numFmtId="166" fontId="1" fillId="0" borderId="24" xfId="0" applyNumberFormat="1" applyFont="1" applyBorder="1" applyAlignment="1">
      <alignment vertical="center"/>
    </xf>
    <xf numFmtId="0" fontId="15" fillId="0" borderId="0" xfId="0" applyFont="1" applyAlignment="1">
      <alignment horizontal="left" vertical="top" wrapText="1"/>
    </xf>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4" borderId="0" xfId="0" applyNumberFormat="1"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4" fontId="16" fillId="0" borderId="7" xfId="0" applyNumberFormat="1" applyFont="1" applyBorder="1" applyAlignment="1">
      <alignment vertical="center"/>
    </xf>
    <xf numFmtId="0" fontId="0" fillId="0" borderId="7" xfId="0" applyFont="1" applyBorder="1" applyAlignment="1">
      <alignment vertical="center"/>
    </xf>
    <xf numFmtId="0" fontId="1" fillId="0" borderId="0" xfId="0" applyFont="1" applyBorder="1" applyAlignment="1">
      <alignment horizontal="right" vertical="center"/>
    </xf>
    <xf numFmtId="0" fontId="0" fillId="0" borderId="0" xfId="0" applyFont="1" applyBorder="1" applyAlignment="1">
      <alignmen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5" fillId="0" borderId="0" xfId="0" applyNumberFormat="1" applyFont="1" applyBorder="1" applyAlignment="1">
      <alignment vertical="center"/>
    </xf>
    <xf numFmtId="0" fontId="3" fillId="5" borderId="9" xfId="0" applyFont="1" applyFill="1" applyBorder="1" applyAlignment="1">
      <alignment horizontal="left" vertical="center"/>
    </xf>
    <xf numFmtId="0" fontId="0" fillId="5" borderId="9" xfId="0" applyFont="1" applyFill="1" applyBorder="1" applyAlignment="1">
      <alignment vertical="center"/>
    </xf>
    <xf numFmtId="4" fontId="3" fillId="5" borderId="9" xfId="0" applyNumberFormat="1" applyFont="1" applyFill="1" applyBorder="1" applyAlignment="1">
      <alignment vertical="center"/>
    </xf>
    <xf numFmtId="0" fontId="0" fillId="5" borderId="10"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18" fillId="0" borderId="14"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2" fillId="6" borderId="8" xfId="0" applyFont="1" applyFill="1" applyBorder="1" applyAlignment="1">
      <alignment horizontal="center" vertical="center"/>
    </xf>
    <xf numFmtId="0" fontId="0" fillId="6" borderId="9" xfId="0" applyFont="1" applyFill="1" applyBorder="1" applyAlignment="1">
      <alignment vertical="center"/>
    </xf>
    <xf numFmtId="0" fontId="2" fillId="6" borderId="9" xfId="0" applyFont="1" applyFill="1" applyBorder="1" applyAlignment="1">
      <alignment horizontal="center" vertical="center"/>
    </xf>
    <xf numFmtId="0" fontId="2" fillId="6" borderId="9" xfId="0" applyFont="1" applyFill="1" applyBorder="1" applyAlignment="1">
      <alignment horizontal="right" vertical="center"/>
    </xf>
    <xf numFmtId="4" fontId="22" fillId="0" borderId="0" xfId="0" applyNumberFormat="1" applyFont="1" applyAlignment="1">
      <alignment vertical="center"/>
    </xf>
    <xf numFmtId="0" fontId="22" fillId="0" borderId="0" xfId="0" applyFont="1" applyAlignment="1">
      <alignment vertical="center"/>
    </xf>
    <xf numFmtId="0" fontId="21" fillId="0" borderId="0" xfId="0" applyFont="1" applyAlignment="1">
      <alignment horizontal="left" vertical="center" wrapText="1"/>
    </xf>
    <xf numFmtId="4" fontId="19" fillId="0" borderId="0" xfId="0" applyNumberFormat="1" applyFont="1" applyAlignment="1">
      <alignment horizontal="right" vertical="center"/>
    </xf>
    <xf numFmtId="4" fontId="19" fillId="0" borderId="0" xfId="0" applyNumberFormat="1" applyFont="1" applyAlignment="1">
      <alignment vertical="center"/>
    </xf>
    <xf numFmtId="0" fontId="11" fillId="3" borderId="0" xfId="0" applyFont="1" applyFill="1" applyAlignment="1">
      <alignment horizontal="center" vertical="center"/>
    </xf>
    <xf numFmtId="0" fontId="14" fillId="0" borderId="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Font="1" applyBorder="1" applyAlignment="1">
      <alignment vertical="center" wrapText="1"/>
    </xf>
    <xf numFmtId="0" fontId="14" fillId="0" borderId="0" xfId="0" applyFont="1" applyAlignment="1">
      <alignment horizontal="left" vertical="center" wrapText="1"/>
    </xf>
    <xf numFmtId="0" fontId="33" fillId="2" borderId="0" xfId="1" applyFill="1"/>
    <xf numFmtId="0" fontId="34" fillId="0" borderId="0" xfId="1" applyFont="1" applyAlignment="1">
      <alignment horizontal="center" vertical="center"/>
    </xf>
    <xf numFmtId="0" fontId="35" fillId="2" borderId="0" xfId="0" applyFont="1" applyFill="1" applyAlignment="1">
      <alignment horizontal="left" vertical="center"/>
    </xf>
    <xf numFmtId="0" fontId="36" fillId="2" borderId="0" xfId="0" applyFont="1" applyFill="1" applyAlignment="1">
      <alignment vertical="center"/>
    </xf>
    <xf numFmtId="0" fontId="37" fillId="2" borderId="0" xfId="1" applyFont="1" applyFill="1" applyAlignment="1">
      <alignment vertical="center"/>
    </xf>
    <xf numFmtId="0" fontId="10" fillId="2" borderId="0" xfId="0" applyFont="1" applyFill="1" applyAlignment="1" applyProtection="1">
      <alignment horizontal="left" vertical="center"/>
    </xf>
    <xf numFmtId="0" fontId="36" fillId="2" borderId="0" xfId="0" applyFont="1" applyFill="1" applyAlignment="1" applyProtection="1">
      <alignment vertical="center"/>
    </xf>
    <xf numFmtId="0" fontId="35" fillId="2" borderId="0" xfId="0" applyFont="1" applyFill="1" applyAlignment="1" applyProtection="1">
      <alignment horizontal="left" vertical="center"/>
    </xf>
    <xf numFmtId="0" fontId="37" fillId="2" borderId="0" xfId="1" applyFont="1" applyFill="1" applyAlignment="1" applyProtection="1">
      <alignment vertical="center"/>
    </xf>
    <xf numFmtId="0" fontId="37" fillId="2" borderId="0" xfId="1" applyFont="1" applyFill="1" applyAlignment="1">
      <alignment vertical="center"/>
    </xf>
    <xf numFmtId="0" fontId="36" fillId="2" borderId="0" xfId="0" applyFont="1" applyFill="1" applyAlignment="1" applyProtection="1">
      <alignment vertical="center"/>
      <protection locked="0"/>
    </xf>
    <xf numFmtId="0" fontId="38" fillId="0" borderId="0" xfId="2" applyAlignment="1">
      <alignment vertical="top"/>
      <protection locked="0"/>
    </xf>
    <xf numFmtId="0" fontId="39" fillId="0" borderId="28" xfId="2" applyFont="1" applyBorder="1" applyAlignment="1">
      <alignment vertical="center" wrapText="1"/>
      <protection locked="0"/>
    </xf>
    <xf numFmtId="0" fontId="39" fillId="0" borderId="29" xfId="2" applyFont="1" applyBorder="1" applyAlignment="1">
      <alignment vertical="center" wrapText="1"/>
      <protection locked="0"/>
    </xf>
    <xf numFmtId="0" fontId="39" fillId="0" borderId="30" xfId="2" applyFont="1" applyBorder="1" applyAlignment="1">
      <alignment vertical="center" wrapText="1"/>
      <protection locked="0"/>
    </xf>
    <xf numFmtId="0" fontId="39" fillId="0" borderId="31" xfId="2" applyFont="1" applyBorder="1" applyAlignment="1">
      <alignment horizontal="center" vertical="center" wrapText="1"/>
      <protection locked="0"/>
    </xf>
    <xf numFmtId="0" fontId="40" fillId="0" borderId="0" xfId="2" applyFont="1" applyBorder="1" applyAlignment="1">
      <alignment horizontal="center" vertical="center" wrapText="1"/>
      <protection locked="0"/>
    </xf>
    <xf numFmtId="0" fontId="39" fillId="0" borderId="32" xfId="2" applyFont="1" applyBorder="1" applyAlignment="1">
      <alignment horizontal="center" vertical="center" wrapText="1"/>
      <protection locked="0"/>
    </xf>
    <xf numFmtId="0" fontId="38" fillId="0" borderId="0" xfId="2" applyAlignment="1">
      <alignment horizontal="center" vertical="center"/>
      <protection locked="0"/>
    </xf>
    <xf numFmtId="0" fontId="39" fillId="0" borderId="31" xfId="2" applyFont="1" applyBorder="1" applyAlignment="1">
      <alignment vertical="center" wrapText="1"/>
      <protection locked="0"/>
    </xf>
    <xf numFmtId="0" fontId="41" fillId="0" borderId="33" xfId="2" applyFont="1" applyBorder="1" applyAlignment="1">
      <alignment horizontal="left" wrapText="1"/>
      <protection locked="0"/>
    </xf>
    <xf numFmtId="0" fontId="39" fillId="0" borderId="32" xfId="2" applyFont="1" applyBorder="1" applyAlignment="1">
      <alignment vertical="center" wrapText="1"/>
      <protection locked="0"/>
    </xf>
    <xf numFmtId="0" fontId="41" fillId="0" borderId="0" xfId="2" applyFont="1" applyBorder="1" applyAlignment="1">
      <alignment horizontal="left" vertical="center" wrapText="1"/>
      <protection locked="0"/>
    </xf>
    <xf numFmtId="0" fontId="42" fillId="0" borderId="0" xfId="2" applyFont="1" applyBorder="1" applyAlignment="1">
      <alignment horizontal="left" vertical="center" wrapText="1"/>
      <protection locked="0"/>
    </xf>
    <xf numFmtId="0" fontId="42" fillId="0" borderId="31" xfId="2" applyFont="1" applyBorder="1" applyAlignment="1">
      <alignment vertical="center" wrapText="1"/>
      <protection locked="0"/>
    </xf>
    <xf numFmtId="0" fontId="42" fillId="0" borderId="0" xfId="2" applyFont="1" applyBorder="1" applyAlignment="1">
      <alignment horizontal="left" vertical="center" wrapText="1"/>
      <protection locked="0"/>
    </xf>
    <xf numFmtId="0" fontId="42" fillId="0" borderId="0" xfId="2" applyFont="1" applyBorder="1" applyAlignment="1">
      <alignment vertical="center" wrapText="1"/>
      <protection locked="0"/>
    </xf>
    <xf numFmtId="0" fontId="42" fillId="0" borderId="0" xfId="2" applyFont="1" applyBorder="1" applyAlignment="1">
      <alignment vertical="center"/>
      <protection locked="0"/>
    </xf>
    <xf numFmtId="0" fontId="42" fillId="0" borderId="0" xfId="2" applyFont="1" applyBorder="1" applyAlignment="1">
      <alignment horizontal="left" vertical="center"/>
      <protection locked="0"/>
    </xf>
    <xf numFmtId="49" fontId="42" fillId="0" borderId="0" xfId="2" applyNumberFormat="1" applyFont="1" applyBorder="1" applyAlignment="1">
      <alignment horizontal="left" vertical="center" wrapText="1"/>
      <protection locked="0"/>
    </xf>
    <xf numFmtId="49" fontId="42" fillId="0" borderId="0" xfId="2" applyNumberFormat="1" applyFont="1" applyBorder="1" applyAlignment="1">
      <alignment vertical="center" wrapText="1"/>
      <protection locked="0"/>
    </xf>
    <xf numFmtId="0" fontId="39" fillId="0" borderId="34" xfId="2" applyFont="1" applyBorder="1" applyAlignment="1">
      <alignment vertical="center" wrapText="1"/>
      <protection locked="0"/>
    </xf>
    <xf numFmtId="0" fontId="45" fillId="0" borderId="33" xfId="2" applyFont="1" applyBorder="1" applyAlignment="1">
      <alignment vertical="center" wrapText="1"/>
      <protection locked="0"/>
    </xf>
    <xf numFmtId="0" fontId="39" fillId="0" borderId="35" xfId="2" applyFont="1" applyBorder="1" applyAlignment="1">
      <alignment vertical="center" wrapText="1"/>
      <protection locked="0"/>
    </xf>
    <xf numFmtId="0" fontId="39" fillId="0" borderId="0" xfId="2" applyFont="1" applyBorder="1" applyAlignment="1">
      <alignment vertical="top"/>
      <protection locked="0"/>
    </xf>
    <xf numFmtId="0" fontId="39" fillId="0" borderId="0" xfId="2" applyFont="1" applyAlignment="1">
      <alignment vertical="top"/>
      <protection locked="0"/>
    </xf>
    <xf numFmtId="0" fontId="39" fillId="0" borderId="28" xfId="2" applyFont="1" applyBorder="1" applyAlignment="1">
      <alignment horizontal="left" vertical="center"/>
      <protection locked="0"/>
    </xf>
    <xf numFmtId="0" fontId="39" fillId="0" borderId="29" xfId="2" applyFont="1" applyBorder="1" applyAlignment="1">
      <alignment horizontal="left" vertical="center"/>
      <protection locked="0"/>
    </xf>
    <xf numFmtId="0" fontId="39" fillId="0" borderId="30" xfId="2" applyFont="1" applyBorder="1" applyAlignment="1">
      <alignment horizontal="left" vertical="center"/>
      <protection locked="0"/>
    </xf>
    <xf numFmtId="0" fontId="39" fillId="0" borderId="31" xfId="2" applyFont="1" applyBorder="1" applyAlignment="1">
      <alignment horizontal="left" vertical="center"/>
      <protection locked="0"/>
    </xf>
    <xf numFmtId="0" fontId="40" fillId="0" borderId="0" xfId="2" applyFont="1" applyBorder="1" applyAlignment="1">
      <alignment horizontal="center" vertical="center"/>
      <protection locked="0"/>
    </xf>
    <xf numFmtId="0" fontId="39" fillId="0" borderId="32" xfId="2" applyFont="1" applyBorder="1" applyAlignment="1">
      <alignment horizontal="left" vertical="center"/>
      <protection locked="0"/>
    </xf>
    <xf numFmtId="0" fontId="41" fillId="0" borderId="0" xfId="2" applyFont="1" applyBorder="1" applyAlignment="1">
      <alignment horizontal="left" vertical="center"/>
      <protection locked="0"/>
    </xf>
    <xf numFmtId="0" fontId="46" fillId="0" borderId="0" xfId="2" applyFont="1" applyAlignment="1">
      <alignment horizontal="left" vertical="center"/>
      <protection locked="0"/>
    </xf>
    <xf numFmtId="0" fontId="41" fillId="0" borderId="33" xfId="2" applyFont="1" applyBorder="1" applyAlignment="1">
      <alignment horizontal="left" vertical="center"/>
      <protection locked="0"/>
    </xf>
    <xf numFmtId="0" fontId="41" fillId="0" borderId="33" xfId="2" applyFont="1" applyBorder="1" applyAlignment="1">
      <alignment horizontal="center" vertical="center"/>
      <protection locked="0"/>
    </xf>
    <xf numFmtId="0" fontId="46" fillId="0" borderId="33" xfId="2" applyFont="1" applyBorder="1" applyAlignment="1">
      <alignment horizontal="left" vertical="center"/>
      <protection locked="0"/>
    </xf>
    <xf numFmtId="0" fontId="44" fillId="0" borderId="0" xfId="2" applyFont="1" applyBorder="1" applyAlignment="1">
      <alignment horizontal="left" vertical="center"/>
      <protection locked="0"/>
    </xf>
    <xf numFmtId="0" fontId="42" fillId="0" borderId="0" xfId="2" applyFont="1" applyAlignment="1">
      <alignment horizontal="left" vertical="center"/>
      <protection locked="0"/>
    </xf>
    <xf numFmtId="0" fontId="42" fillId="0" borderId="0" xfId="2" applyFont="1" applyBorder="1" applyAlignment="1">
      <alignment horizontal="center" vertical="center"/>
      <protection locked="0"/>
    </xf>
    <xf numFmtId="0" fontId="42" fillId="0" borderId="31" xfId="2" applyFont="1" applyBorder="1" applyAlignment="1">
      <alignment horizontal="left" vertical="center"/>
      <protection locked="0"/>
    </xf>
    <xf numFmtId="0" fontId="42" fillId="0" borderId="0" xfId="2" applyFont="1" applyFill="1" applyBorder="1" applyAlignment="1">
      <alignment horizontal="left" vertical="center"/>
      <protection locked="0"/>
    </xf>
    <xf numFmtId="0" fontId="42" fillId="0" borderId="0" xfId="2" applyFont="1" applyFill="1" applyBorder="1" applyAlignment="1">
      <alignment horizontal="center" vertical="center"/>
      <protection locked="0"/>
    </xf>
    <xf numFmtId="0" fontId="39" fillId="0" borderId="34" xfId="2" applyFont="1" applyBorder="1" applyAlignment="1">
      <alignment horizontal="left" vertical="center"/>
      <protection locked="0"/>
    </xf>
    <xf numFmtId="0" fontId="45" fillId="0" borderId="33" xfId="2" applyFont="1" applyBorder="1" applyAlignment="1">
      <alignment horizontal="left" vertical="center"/>
      <protection locked="0"/>
    </xf>
    <xf numFmtId="0" fontId="39" fillId="0" borderId="35" xfId="2" applyFont="1" applyBorder="1" applyAlignment="1">
      <alignment horizontal="left" vertical="center"/>
      <protection locked="0"/>
    </xf>
    <xf numFmtId="0" fontId="39" fillId="0" borderId="0" xfId="2" applyFont="1" applyBorder="1" applyAlignment="1">
      <alignment horizontal="left" vertical="center"/>
      <protection locked="0"/>
    </xf>
    <xf numFmtId="0" fontId="45" fillId="0" borderId="0" xfId="2" applyFont="1" applyBorder="1" applyAlignment="1">
      <alignment horizontal="left" vertical="center"/>
      <protection locked="0"/>
    </xf>
    <xf numFmtId="0" fontId="46" fillId="0" borderId="0" xfId="2" applyFont="1" applyBorder="1" applyAlignment="1">
      <alignment horizontal="left" vertical="center"/>
      <protection locked="0"/>
    </xf>
    <xf numFmtId="0" fontId="42" fillId="0" borderId="33" xfId="2" applyFont="1" applyBorder="1" applyAlignment="1">
      <alignment horizontal="left" vertical="center"/>
      <protection locked="0"/>
    </xf>
    <xf numFmtId="0" fontId="39" fillId="0" borderId="0" xfId="2" applyFont="1" applyBorder="1" applyAlignment="1">
      <alignment horizontal="left" vertical="center" wrapText="1"/>
      <protection locked="0"/>
    </xf>
    <xf numFmtId="0" fontId="42" fillId="0" borderId="0" xfId="2" applyFont="1" applyBorder="1" applyAlignment="1">
      <alignment horizontal="center" vertical="center" wrapText="1"/>
      <protection locked="0"/>
    </xf>
    <xf numFmtId="0" fontId="39" fillId="0" borderId="28" xfId="2" applyFont="1" applyBorder="1" applyAlignment="1">
      <alignment horizontal="left" vertical="center" wrapText="1"/>
      <protection locked="0"/>
    </xf>
    <xf numFmtId="0" fontId="39" fillId="0" borderId="29" xfId="2" applyFont="1" applyBorder="1" applyAlignment="1">
      <alignment horizontal="left" vertical="center" wrapText="1"/>
      <protection locked="0"/>
    </xf>
    <xf numFmtId="0" fontId="39" fillId="0" borderId="30" xfId="2" applyFont="1" applyBorder="1" applyAlignment="1">
      <alignment horizontal="left" vertical="center" wrapText="1"/>
      <protection locked="0"/>
    </xf>
    <xf numFmtId="0" fontId="39" fillId="0" borderId="31" xfId="2" applyFont="1" applyBorder="1" applyAlignment="1">
      <alignment horizontal="left" vertical="center" wrapText="1"/>
      <protection locked="0"/>
    </xf>
    <xf numFmtId="0" fontId="39" fillId="0" borderId="32" xfId="2" applyFont="1" applyBorder="1" applyAlignment="1">
      <alignment horizontal="left" vertical="center" wrapText="1"/>
      <protection locked="0"/>
    </xf>
    <xf numFmtId="0" fontId="46" fillId="0" borderId="31" xfId="2" applyFont="1" applyBorder="1" applyAlignment="1">
      <alignment horizontal="left" vertical="center" wrapText="1"/>
      <protection locked="0"/>
    </xf>
    <xf numFmtId="0" fontId="46" fillId="0" borderId="32" xfId="2" applyFont="1" applyBorder="1" applyAlignment="1">
      <alignment horizontal="left" vertical="center" wrapText="1"/>
      <protection locked="0"/>
    </xf>
    <xf numFmtId="0" fontId="42" fillId="0" borderId="31" xfId="2" applyFont="1" applyBorder="1" applyAlignment="1">
      <alignment horizontal="left" vertical="center" wrapText="1"/>
      <protection locked="0"/>
    </xf>
    <xf numFmtId="0" fontId="42" fillId="0" borderId="32" xfId="2" applyFont="1" applyBorder="1" applyAlignment="1">
      <alignment horizontal="left" vertical="center" wrapText="1"/>
      <protection locked="0"/>
    </xf>
    <xf numFmtId="0" fontId="42" fillId="0" borderId="32" xfId="2" applyFont="1" applyBorder="1" applyAlignment="1">
      <alignment horizontal="left" vertical="center"/>
      <protection locked="0"/>
    </xf>
    <xf numFmtId="0" fontId="42" fillId="0" borderId="34" xfId="2" applyFont="1" applyBorder="1" applyAlignment="1">
      <alignment horizontal="left" vertical="center" wrapText="1"/>
      <protection locked="0"/>
    </xf>
    <xf numFmtId="0" fontId="42" fillId="0" borderId="33" xfId="2" applyFont="1" applyBorder="1" applyAlignment="1">
      <alignment horizontal="left" vertical="center" wrapText="1"/>
      <protection locked="0"/>
    </xf>
    <xf numFmtId="0" fontId="42" fillId="0" borderId="35" xfId="2" applyFont="1" applyBorder="1" applyAlignment="1">
      <alignment horizontal="left" vertical="center" wrapText="1"/>
      <protection locked="0"/>
    </xf>
    <xf numFmtId="0" fontId="42" fillId="0" borderId="0" xfId="2" applyFont="1" applyBorder="1" applyAlignment="1">
      <alignment horizontal="left" vertical="top"/>
      <protection locked="0"/>
    </xf>
    <xf numFmtId="0" fontId="42" fillId="0" borderId="0" xfId="2" applyFont="1" applyBorder="1" applyAlignment="1">
      <alignment horizontal="center" vertical="top"/>
      <protection locked="0"/>
    </xf>
    <xf numFmtId="0" fontId="42" fillId="0" borderId="34" xfId="2" applyFont="1" applyBorder="1" applyAlignment="1">
      <alignment horizontal="left" vertical="center"/>
      <protection locked="0"/>
    </xf>
    <xf numFmtId="0" fontId="42" fillId="0" borderId="35" xfId="2" applyFont="1" applyBorder="1" applyAlignment="1">
      <alignment horizontal="left" vertical="center"/>
      <protection locked="0"/>
    </xf>
    <xf numFmtId="0" fontId="46" fillId="0" borderId="0" xfId="2" applyFont="1" applyAlignment="1">
      <alignment vertical="center"/>
      <protection locked="0"/>
    </xf>
    <xf numFmtId="0" fontId="41" fillId="0" borderId="0" xfId="2" applyFont="1" applyBorder="1" applyAlignment="1">
      <alignment vertical="center"/>
      <protection locked="0"/>
    </xf>
    <xf numFmtId="0" fontId="46" fillId="0" borderId="33" xfId="2" applyFont="1" applyBorder="1" applyAlignment="1">
      <alignment vertical="center"/>
      <protection locked="0"/>
    </xf>
    <xf numFmtId="0" fontId="41" fillId="0" borderId="33" xfId="2" applyFont="1" applyBorder="1" applyAlignment="1">
      <alignment vertical="center"/>
      <protection locked="0"/>
    </xf>
    <xf numFmtId="0" fontId="38" fillId="0" borderId="0" xfId="2" applyBorder="1" applyAlignment="1">
      <alignment vertical="top"/>
      <protection locked="0"/>
    </xf>
    <xf numFmtId="49" fontId="42" fillId="0" borderId="0" xfId="2" applyNumberFormat="1" applyFont="1" applyBorder="1" applyAlignment="1">
      <alignment horizontal="left" vertical="center"/>
      <protection locked="0"/>
    </xf>
    <xf numFmtId="0" fontId="38" fillId="0" borderId="33" xfId="2" applyBorder="1" applyAlignment="1">
      <alignment vertical="top"/>
      <protection locked="0"/>
    </xf>
    <xf numFmtId="0" fontId="41" fillId="0" borderId="33" xfId="2" applyFont="1" applyBorder="1" applyAlignment="1">
      <alignment horizontal="left"/>
      <protection locked="0"/>
    </xf>
    <xf numFmtId="0" fontId="46" fillId="0" borderId="33" xfId="2" applyFont="1" applyBorder="1" applyAlignment="1">
      <protection locked="0"/>
    </xf>
    <xf numFmtId="0" fontId="41" fillId="0" borderId="33" xfId="2" applyFont="1" applyBorder="1" applyAlignment="1">
      <alignment horizontal="left"/>
      <protection locked="0"/>
    </xf>
    <xf numFmtId="0" fontId="42" fillId="0" borderId="0" xfId="2" applyFont="1" applyBorder="1" applyAlignment="1">
      <alignment horizontal="left" vertical="center"/>
      <protection locked="0"/>
    </xf>
    <xf numFmtId="0" fontId="39" fillId="0" borderId="31" xfId="2" applyFont="1" applyBorder="1" applyAlignment="1">
      <alignment vertical="top"/>
      <protection locked="0"/>
    </xf>
    <xf numFmtId="0" fontId="42" fillId="0" borderId="0" xfId="2" applyFont="1" applyBorder="1" applyAlignment="1">
      <alignment horizontal="left" vertical="top"/>
      <protection locked="0"/>
    </xf>
    <xf numFmtId="0" fontId="39" fillId="0" borderId="32" xfId="2" applyFont="1" applyBorder="1" applyAlignment="1">
      <alignment vertical="top"/>
      <protection locked="0"/>
    </xf>
    <xf numFmtId="0" fontId="39" fillId="0" borderId="0" xfId="2" applyFont="1" applyBorder="1" applyAlignment="1">
      <alignment horizontal="center" vertical="center"/>
      <protection locked="0"/>
    </xf>
    <xf numFmtId="0" fontId="39" fillId="0" borderId="0" xfId="2" applyFont="1" applyBorder="1" applyAlignment="1">
      <alignment horizontal="left" vertical="top"/>
      <protection locked="0"/>
    </xf>
    <xf numFmtId="0" fontId="39" fillId="0" borderId="34" xfId="2" applyFont="1" applyBorder="1" applyAlignment="1">
      <alignment vertical="top"/>
      <protection locked="0"/>
    </xf>
    <xf numFmtId="0" fontId="39" fillId="0" borderId="33" xfId="2" applyFont="1" applyBorder="1" applyAlignment="1">
      <alignment vertical="top"/>
      <protection locked="0"/>
    </xf>
    <xf numFmtId="0" fontId="39" fillId="0" borderId="35" xfId="2" applyFont="1" applyBorder="1" applyAlignment="1">
      <alignment vertical="top"/>
      <protection locked="0"/>
    </xf>
  </cellXfs>
  <cellStyles count="3">
    <cellStyle name="Hypertextový odkaz" xfId="1" builtinId="8"/>
    <cellStyle name="Normální" xfId="0" builtinId="0" customBuiltin="1"/>
    <cellStyle name="Normální 2" xfId="2"/>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KROSplusData\System\Temp\radC8128.tmp" TargetMode="External"/><Relationship Id="rId2" Type="http://schemas.openxmlformats.org/officeDocument/2006/relationships/image" Target="../media/image1.tmp"/><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KROSplusData\System\Temp\rad9A075.tmp" TargetMode="External"/><Relationship Id="rId2" Type="http://schemas.openxmlformats.org/officeDocument/2006/relationships/image" Target="../media/image1.tmp"/><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2" name="Obrázek 1">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Obrázek 1">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a:xfrm>
          <a:off x="0" y="0"/>
          <a:ext cx="276225"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5" x14ac:dyDescent="0.3"/>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x14ac:dyDescent="0.3">
      <c r="A1" s="256" t="s">
        <v>0</v>
      </c>
      <c r="B1" s="257"/>
      <c r="C1" s="257"/>
      <c r="D1" s="258" t="s">
        <v>1</v>
      </c>
      <c r="E1" s="257"/>
      <c r="F1" s="257"/>
      <c r="G1" s="257"/>
      <c r="H1" s="257"/>
      <c r="I1" s="257"/>
      <c r="J1" s="257"/>
      <c r="K1" s="259" t="s">
        <v>339</v>
      </c>
      <c r="L1" s="259"/>
      <c r="M1" s="259"/>
      <c r="N1" s="259"/>
      <c r="O1" s="259"/>
      <c r="P1" s="259"/>
      <c r="Q1" s="259"/>
      <c r="R1" s="259"/>
      <c r="S1" s="259"/>
      <c r="T1" s="257"/>
      <c r="U1" s="257"/>
      <c r="V1" s="257"/>
      <c r="W1" s="259" t="s">
        <v>340</v>
      </c>
      <c r="X1" s="259"/>
      <c r="Y1" s="259"/>
      <c r="Z1" s="259"/>
      <c r="AA1" s="259"/>
      <c r="AB1" s="259"/>
      <c r="AC1" s="259"/>
      <c r="AD1" s="259"/>
      <c r="AE1" s="259"/>
      <c r="AF1" s="259"/>
      <c r="AG1" s="259"/>
      <c r="AH1" s="259"/>
      <c r="AI1" s="251"/>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1:74" ht="36.950000000000003" customHeight="1" x14ac:dyDescent="0.3">
      <c r="AR2" s="246" t="s">
        <v>6</v>
      </c>
      <c r="AS2" s="211"/>
      <c r="AT2" s="211"/>
      <c r="AU2" s="211"/>
      <c r="AV2" s="211"/>
      <c r="AW2" s="211"/>
      <c r="AX2" s="211"/>
      <c r="AY2" s="211"/>
      <c r="AZ2" s="211"/>
      <c r="BA2" s="211"/>
      <c r="BB2" s="211"/>
      <c r="BC2" s="211"/>
      <c r="BD2" s="211"/>
      <c r="BE2" s="211"/>
      <c r="BS2" s="16" t="s">
        <v>7</v>
      </c>
      <c r="BT2" s="16" t="s">
        <v>8</v>
      </c>
    </row>
    <row r="3" spans="1:74" ht="6.95" customHeight="1" x14ac:dyDescent="0.3">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1:74" ht="36.950000000000003" customHeight="1" x14ac:dyDescent="0.3">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11</v>
      </c>
      <c r="BE4" s="25" t="s">
        <v>12</v>
      </c>
      <c r="BS4" s="16" t="s">
        <v>13</v>
      </c>
    </row>
    <row r="5" spans="1:74" ht="14.45" customHeight="1" x14ac:dyDescent="0.3">
      <c r="B5" s="20"/>
      <c r="C5" s="21"/>
      <c r="D5" s="26" t="s">
        <v>14</v>
      </c>
      <c r="E5" s="21"/>
      <c r="F5" s="21"/>
      <c r="G5" s="21"/>
      <c r="H5" s="21"/>
      <c r="I5" s="21"/>
      <c r="J5" s="21"/>
      <c r="K5" s="214" t="s">
        <v>15</v>
      </c>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
      <c r="AQ5" s="23"/>
      <c r="BE5" s="210" t="s">
        <v>16</v>
      </c>
      <c r="BS5" s="16" t="s">
        <v>7</v>
      </c>
    </row>
    <row r="6" spans="1:74" ht="36.950000000000003" customHeight="1" x14ac:dyDescent="0.3">
      <c r="B6" s="20"/>
      <c r="C6" s="21"/>
      <c r="D6" s="28" t="s">
        <v>17</v>
      </c>
      <c r="E6" s="21"/>
      <c r="F6" s="21"/>
      <c r="G6" s="21"/>
      <c r="H6" s="21"/>
      <c r="I6" s="21"/>
      <c r="J6" s="21"/>
      <c r="K6" s="216" t="s">
        <v>18</v>
      </c>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
      <c r="AQ6" s="23"/>
      <c r="BE6" s="211"/>
      <c r="BS6" s="16" t="s">
        <v>19</v>
      </c>
    </row>
    <row r="7" spans="1:74" ht="14.45" customHeight="1" x14ac:dyDescent="0.3">
      <c r="B7" s="20"/>
      <c r="C7" s="21"/>
      <c r="D7" s="29" t="s">
        <v>20</v>
      </c>
      <c r="E7" s="21"/>
      <c r="F7" s="21"/>
      <c r="G7" s="21"/>
      <c r="H7" s="21"/>
      <c r="I7" s="21"/>
      <c r="J7" s="21"/>
      <c r="K7" s="27" t="s">
        <v>3</v>
      </c>
      <c r="L7" s="21"/>
      <c r="M7" s="21"/>
      <c r="N7" s="21"/>
      <c r="O7" s="21"/>
      <c r="P7" s="21"/>
      <c r="Q7" s="21"/>
      <c r="R7" s="21"/>
      <c r="S7" s="21"/>
      <c r="T7" s="21"/>
      <c r="U7" s="21"/>
      <c r="V7" s="21"/>
      <c r="W7" s="21"/>
      <c r="X7" s="21"/>
      <c r="Y7" s="21"/>
      <c r="Z7" s="21"/>
      <c r="AA7" s="21"/>
      <c r="AB7" s="21"/>
      <c r="AC7" s="21"/>
      <c r="AD7" s="21"/>
      <c r="AE7" s="21"/>
      <c r="AF7" s="21"/>
      <c r="AG7" s="21"/>
      <c r="AH7" s="21"/>
      <c r="AI7" s="21"/>
      <c r="AJ7" s="21"/>
      <c r="AK7" s="29" t="s">
        <v>21</v>
      </c>
      <c r="AL7" s="21"/>
      <c r="AM7" s="21"/>
      <c r="AN7" s="27" t="s">
        <v>3</v>
      </c>
      <c r="AO7" s="21"/>
      <c r="AP7" s="21"/>
      <c r="AQ7" s="23"/>
      <c r="BE7" s="211"/>
      <c r="BS7" s="16" t="s">
        <v>22</v>
      </c>
    </row>
    <row r="8" spans="1:74" ht="14.45" customHeight="1" x14ac:dyDescent="0.3">
      <c r="B8" s="20"/>
      <c r="C8" s="21"/>
      <c r="D8" s="29" t="s">
        <v>23</v>
      </c>
      <c r="E8" s="21"/>
      <c r="F8" s="21"/>
      <c r="G8" s="21"/>
      <c r="H8" s="21"/>
      <c r="I8" s="21"/>
      <c r="J8" s="21"/>
      <c r="K8" s="27" t="s">
        <v>24</v>
      </c>
      <c r="L8" s="21"/>
      <c r="M8" s="21"/>
      <c r="N8" s="21"/>
      <c r="O8" s="21"/>
      <c r="P8" s="21"/>
      <c r="Q8" s="21"/>
      <c r="R8" s="21"/>
      <c r="S8" s="21"/>
      <c r="T8" s="21"/>
      <c r="U8" s="21"/>
      <c r="V8" s="21"/>
      <c r="W8" s="21"/>
      <c r="X8" s="21"/>
      <c r="Y8" s="21"/>
      <c r="Z8" s="21"/>
      <c r="AA8" s="21"/>
      <c r="AB8" s="21"/>
      <c r="AC8" s="21"/>
      <c r="AD8" s="21"/>
      <c r="AE8" s="21"/>
      <c r="AF8" s="21"/>
      <c r="AG8" s="21"/>
      <c r="AH8" s="21"/>
      <c r="AI8" s="21"/>
      <c r="AJ8" s="21"/>
      <c r="AK8" s="29" t="s">
        <v>25</v>
      </c>
      <c r="AL8" s="21"/>
      <c r="AM8" s="21"/>
      <c r="AN8" s="30" t="s">
        <v>26</v>
      </c>
      <c r="AO8" s="21"/>
      <c r="AP8" s="21"/>
      <c r="AQ8" s="23"/>
      <c r="BE8" s="211"/>
      <c r="BS8" s="16" t="s">
        <v>27</v>
      </c>
    </row>
    <row r="9" spans="1:74" ht="14.45" customHeight="1" x14ac:dyDescent="0.3">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E9" s="211"/>
      <c r="BS9" s="16" t="s">
        <v>28</v>
      </c>
    </row>
    <row r="10" spans="1:74" ht="14.45" customHeight="1" x14ac:dyDescent="0.3">
      <c r="B10" s="20"/>
      <c r="C10" s="21"/>
      <c r="D10" s="29" t="s">
        <v>29</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9" t="s">
        <v>30</v>
      </c>
      <c r="AL10" s="21"/>
      <c r="AM10" s="21"/>
      <c r="AN10" s="27" t="s">
        <v>3</v>
      </c>
      <c r="AO10" s="21"/>
      <c r="AP10" s="21"/>
      <c r="AQ10" s="23"/>
      <c r="BE10" s="211"/>
      <c r="BS10" s="16" t="s">
        <v>19</v>
      </c>
    </row>
    <row r="11" spans="1:74" ht="18.399999999999999" customHeight="1" x14ac:dyDescent="0.3">
      <c r="B11" s="20"/>
      <c r="C11" s="21"/>
      <c r="D11" s="21"/>
      <c r="E11" s="27" t="s">
        <v>31</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9" t="s">
        <v>32</v>
      </c>
      <c r="AL11" s="21"/>
      <c r="AM11" s="21"/>
      <c r="AN11" s="27" t="s">
        <v>3</v>
      </c>
      <c r="AO11" s="21"/>
      <c r="AP11" s="21"/>
      <c r="AQ11" s="23"/>
      <c r="BE11" s="211"/>
      <c r="BS11" s="16" t="s">
        <v>19</v>
      </c>
    </row>
    <row r="12" spans="1:74" ht="6.95" customHeight="1" x14ac:dyDescent="0.3">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E12" s="211"/>
      <c r="BS12" s="16" t="s">
        <v>19</v>
      </c>
    </row>
    <row r="13" spans="1:74" ht="14.45" customHeight="1" x14ac:dyDescent="0.3">
      <c r="B13" s="20"/>
      <c r="C13" s="21"/>
      <c r="D13" s="29" t="s">
        <v>33</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9" t="s">
        <v>30</v>
      </c>
      <c r="AL13" s="21"/>
      <c r="AM13" s="21"/>
      <c r="AN13" s="31" t="s">
        <v>34</v>
      </c>
      <c r="AO13" s="21"/>
      <c r="AP13" s="21"/>
      <c r="AQ13" s="23"/>
      <c r="BE13" s="211"/>
      <c r="BS13" s="16" t="s">
        <v>19</v>
      </c>
    </row>
    <row r="14" spans="1:74" x14ac:dyDescent="0.3">
      <c r="B14" s="20"/>
      <c r="C14" s="21"/>
      <c r="D14" s="21"/>
      <c r="E14" s="217" t="s">
        <v>34</v>
      </c>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9" t="s">
        <v>32</v>
      </c>
      <c r="AL14" s="21"/>
      <c r="AM14" s="21"/>
      <c r="AN14" s="31" t="s">
        <v>34</v>
      </c>
      <c r="AO14" s="21"/>
      <c r="AP14" s="21"/>
      <c r="AQ14" s="23"/>
      <c r="BE14" s="211"/>
      <c r="BS14" s="16" t="s">
        <v>19</v>
      </c>
    </row>
    <row r="15" spans="1:74" ht="6.95" customHeight="1" x14ac:dyDescent="0.3">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E15" s="211"/>
      <c r="BS15" s="16" t="s">
        <v>4</v>
      </c>
    </row>
    <row r="16" spans="1:74" ht="14.45" customHeight="1" x14ac:dyDescent="0.3">
      <c r="B16" s="20"/>
      <c r="C16" s="21"/>
      <c r="D16" s="29" t="s">
        <v>35</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9" t="s">
        <v>30</v>
      </c>
      <c r="AL16" s="21"/>
      <c r="AM16" s="21"/>
      <c r="AN16" s="27" t="s">
        <v>3</v>
      </c>
      <c r="AO16" s="21"/>
      <c r="AP16" s="21"/>
      <c r="AQ16" s="23"/>
      <c r="BE16" s="211"/>
      <c r="BS16" s="16" t="s">
        <v>4</v>
      </c>
    </row>
    <row r="17" spans="2:71" ht="18.399999999999999" customHeight="1" x14ac:dyDescent="0.3">
      <c r="B17" s="20"/>
      <c r="C17" s="21"/>
      <c r="D17" s="21"/>
      <c r="E17" s="27" t="s">
        <v>31</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9" t="s">
        <v>32</v>
      </c>
      <c r="AL17" s="21"/>
      <c r="AM17" s="21"/>
      <c r="AN17" s="27" t="s">
        <v>3</v>
      </c>
      <c r="AO17" s="21"/>
      <c r="AP17" s="21"/>
      <c r="AQ17" s="23"/>
      <c r="BE17" s="211"/>
      <c r="BS17" s="16" t="s">
        <v>36</v>
      </c>
    </row>
    <row r="18" spans="2:71" ht="6.95" customHeight="1" x14ac:dyDescent="0.3">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E18" s="211"/>
      <c r="BS18" s="16" t="s">
        <v>7</v>
      </c>
    </row>
    <row r="19" spans="2:71" ht="14.45" customHeight="1" x14ac:dyDescent="0.3">
      <c r="B19" s="20"/>
      <c r="C19" s="21"/>
      <c r="D19" s="29"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E19" s="211"/>
      <c r="BS19" s="16" t="s">
        <v>7</v>
      </c>
    </row>
    <row r="20" spans="2:71" ht="22.5" customHeight="1" x14ac:dyDescent="0.3">
      <c r="B20" s="20"/>
      <c r="C20" s="21"/>
      <c r="D20" s="21"/>
      <c r="E20" s="218" t="s">
        <v>3</v>
      </c>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
      <c r="AP20" s="21"/>
      <c r="AQ20" s="23"/>
      <c r="BE20" s="211"/>
      <c r="BS20" s="16" t="s">
        <v>4</v>
      </c>
    </row>
    <row r="21" spans="2:71" ht="6.95" customHeight="1" x14ac:dyDescent="0.3">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c r="BE21" s="211"/>
    </row>
    <row r="22" spans="2:71" ht="6.95" customHeight="1" x14ac:dyDescent="0.3">
      <c r="B22" s="20"/>
      <c r="C22" s="2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21"/>
      <c r="AQ22" s="23"/>
      <c r="BE22" s="211"/>
    </row>
    <row r="23" spans="2:71" s="1" customFormat="1" ht="25.9" customHeight="1" x14ac:dyDescent="0.3">
      <c r="B23" s="33"/>
      <c r="C23" s="34"/>
      <c r="D23" s="35" t="s">
        <v>38</v>
      </c>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219">
        <f>ROUND(AG51,2)</f>
        <v>0</v>
      </c>
      <c r="AL23" s="220"/>
      <c r="AM23" s="220"/>
      <c r="AN23" s="220"/>
      <c r="AO23" s="220"/>
      <c r="AP23" s="34"/>
      <c r="AQ23" s="37"/>
      <c r="BE23" s="212"/>
    </row>
    <row r="24" spans="2:71" s="1" customFormat="1" ht="6.95" customHeight="1" x14ac:dyDescent="0.3">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7"/>
      <c r="BE24" s="212"/>
    </row>
    <row r="25" spans="2:71" s="1" customFormat="1" ht="13.5" x14ac:dyDescent="0.3">
      <c r="B25" s="33"/>
      <c r="C25" s="34"/>
      <c r="D25" s="34"/>
      <c r="E25" s="34"/>
      <c r="F25" s="34"/>
      <c r="G25" s="34"/>
      <c r="H25" s="34"/>
      <c r="I25" s="34"/>
      <c r="J25" s="34"/>
      <c r="K25" s="34"/>
      <c r="L25" s="221" t="s">
        <v>39</v>
      </c>
      <c r="M25" s="222"/>
      <c r="N25" s="222"/>
      <c r="O25" s="222"/>
      <c r="P25" s="34"/>
      <c r="Q25" s="34"/>
      <c r="R25" s="34"/>
      <c r="S25" s="34"/>
      <c r="T25" s="34"/>
      <c r="U25" s="34"/>
      <c r="V25" s="34"/>
      <c r="W25" s="221" t="s">
        <v>40</v>
      </c>
      <c r="X25" s="222"/>
      <c r="Y25" s="222"/>
      <c r="Z25" s="222"/>
      <c r="AA25" s="222"/>
      <c r="AB25" s="222"/>
      <c r="AC25" s="222"/>
      <c r="AD25" s="222"/>
      <c r="AE25" s="222"/>
      <c r="AF25" s="34"/>
      <c r="AG25" s="34"/>
      <c r="AH25" s="34"/>
      <c r="AI25" s="34"/>
      <c r="AJ25" s="34"/>
      <c r="AK25" s="221" t="s">
        <v>41</v>
      </c>
      <c r="AL25" s="222"/>
      <c r="AM25" s="222"/>
      <c r="AN25" s="222"/>
      <c r="AO25" s="222"/>
      <c r="AP25" s="34"/>
      <c r="AQ25" s="37"/>
      <c r="BE25" s="212"/>
    </row>
    <row r="26" spans="2:71" s="2" customFormat="1" ht="14.45" customHeight="1" x14ac:dyDescent="0.3">
      <c r="B26" s="39"/>
      <c r="C26" s="40"/>
      <c r="D26" s="41" t="s">
        <v>42</v>
      </c>
      <c r="E26" s="40"/>
      <c r="F26" s="41" t="s">
        <v>43</v>
      </c>
      <c r="G26" s="40"/>
      <c r="H26" s="40"/>
      <c r="I26" s="40"/>
      <c r="J26" s="40"/>
      <c r="K26" s="40"/>
      <c r="L26" s="223">
        <v>0.21</v>
      </c>
      <c r="M26" s="224"/>
      <c r="N26" s="224"/>
      <c r="O26" s="224"/>
      <c r="P26" s="40"/>
      <c r="Q26" s="40"/>
      <c r="R26" s="40"/>
      <c r="S26" s="40"/>
      <c r="T26" s="40"/>
      <c r="U26" s="40"/>
      <c r="V26" s="40"/>
      <c r="W26" s="225">
        <f>ROUND(AZ51,2)</f>
        <v>0</v>
      </c>
      <c r="X26" s="224"/>
      <c r="Y26" s="224"/>
      <c r="Z26" s="224"/>
      <c r="AA26" s="224"/>
      <c r="AB26" s="224"/>
      <c r="AC26" s="224"/>
      <c r="AD26" s="224"/>
      <c r="AE26" s="224"/>
      <c r="AF26" s="40"/>
      <c r="AG26" s="40"/>
      <c r="AH26" s="40"/>
      <c r="AI26" s="40"/>
      <c r="AJ26" s="40"/>
      <c r="AK26" s="225">
        <f>ROUND(AV51,2)</f>
        <v>0</v>
      </c>
      <c r="AL26" s="224"/>
      <c r="AM26" s="224"/>
      <c r="AN26" s="224"/>
      <c r="AO26" s="224"/>
      <c r="AP26" s="40"/>
      <c r="AQ26" s="42"/>
      <c r="BE26" s="213"/>
    </row>
    <row r="27" spans="2:71" s="2" customFormat="1" ht="14.45" customHeight="1" x14ac:dyDescent="0.3">
      <c r="B27" s="39"/>
      <c r="C27" s="40"/>
      <c r="D27" s="40"/>
      <c r="E27" s="40"/>
      <c r="F27" s="41" t="s">
        <v>44</v>
      </c>
      <c r="G27" s="40"/>
      <c r="H27" s="40"/>
      <c r="I27" s="40"/>
      <c r="J27" s="40"/>
      <c r="K27" s="40"/>
      <c r="L27" s="223">
        <v>0.15</v>
      </c>
      <c r="M27" s="224"/>
      <c r="N27" s="224"/>
      <c r="O27" s="224"/>
      <c r="P27" s="40"/>
      <c r="Q27" s="40"/>
      <c r="R27" s="40"/>
      <c r="S27" s="40"/>
      <c r="T27" s="40"/>
      <c r="U27" s="40"/>
      <c r="V27" s="40"/>
      <c r="W27" s="225">
        <f>ROUND(BA51,2)</f>
        <v>0</v>
      </c>
      <c r="X27" s="224"/>
      <c r="Y27" s="224"/>
      <c r="Z27" s="224"/>
      <c r="AA27" s="224"/>
      <c r="AB27" s="224"/>
      <c r="AC27" s="224"/>
      <c r="AD27" s="224"/>
      <c r="AE27" s="224"/>
      <c r="AF27" s="40"/>
      <c r="AG27" s="40"/>
      <c r="AH27" s="40"/>
      <c r="AI27" s="40"/>
      <c r="AJ27" s="40"/>
      <c r="AK27" s="225">
        <f>ROUND(AW51,2)</f>
        <v>0</v>
      </c>
      <c r="AL27" s="224"/>
      <c r="AM27" s="224"/>
      <c r="AN27" s="224"/>
      <c r="AO27" s="224"/>
      <c r="AP27" s="40"/>
      <c r="AQ27" s="42"/>
      <c r="BE27" s="213"/>
    </row>
    <row r="28" spans="2:71" s="2" customFormat="1" ht="14.45" hidden="1" customHeight="1" x14ac:dyDescent="0.3">
      <c r="B28" s="39"/>
      <c r="C28" s="40"/>
      <c r="D28" s="40"/>
      <c r="E28" s="40"/>
      <c r="F28" s="41" t="s">
        <v>45</v>
      </c>
      <c r="G28" s="40"/>
      <c r="H28" s="40"/>
      <c r="I28" s="40"/>
      <c r="J28" s="40"/>
      <c r="K28" s="40"/>
      <c r="L28" s="223">
        <v>0.21</v>
      </c>
      <c r="M28" s="224"/>
      <c r="N28" s="224"/>
      <c r="O28" s="224"/>
      <c r="P28" s="40"/>
      <c r="Q28" s="40"/>
      <c r="R28" s="40"/>
      <c r="S28" s="40"/>
      <c r="T28" s="40"/>
      <c r="U28" s="40"/>
      <c r="V28" s="40"/>
      <c r="W28" s="225">
        <f>ROUND(BB51,2)</f>
        <v>0</v>
      </c>
      <c r="X28" s="224"/>
      <c r="Y28" s="224"/>
      <c r="Z28" s="224"/>
      <c r="AA28" s="224"/>
      <c r="AB28" s="224"/>
      <c r="AC28" s="224"/>
      <c r="AD28" s="224"/>
      <c r="AE28" s="224"/>
      <c r="AF28" s="40"/>
      <c r="AG28" s="40"/>
      <c r="AH28" s="40"/>
      <c r="AI28" s="40"/>
      <c r="AJ28" s="40"/>
      <c r="AK28" s="225">
        <v>0</v>
      </c>
      <c r="AL28" s="224"/>
      <c r="AM28" s="224"/>
      <c r="AN28" s="224"/>
      <c r="AO28" s="224"/>
      <c r="AP28" s="40"/>
      <c r="AQ28" s="42"/>
      <c r="BE28" s="213"/>
    </row>
    <row r="29" spans="2:71" s="2" customFormat="1" ht="14.45" hidden="1" customHeight="1" x14ac:dyDescent="0.3">
      <c r="B29" s="39"/>
      <c r="C29" s="40"/>
      <c r="D29" s="40"/>
      <c r="E29" s="40"/>
      <c r="F29" s="41" t="s">
        <v>46</v>
      </c>
      <c r="G29" s="40"/>
      <c r="H29" s="40"/>
      <c r="I29" s="40"/>
      <c r="J29" s="40"/>
      <c r="K29" s="40"/>
      <c r="L29" s="223">
        <v>0.15</v>
      </c>
      <c r="M29" s="224"/>
      <c r="N29" s="224"/>
      <c r="O29" s="224"/>
      <c r="P29" s="40"/>
      <c r="Q29" s="40"/>
      <c r="R29" s="40"/>
      <c r="S29" s="40"/>
      <c r="T29" s="40"/>
      <c r="U29" s="40"/>
      <c r="V29" s="40"/>
      <c r="W29" s="225">
        <f>ROUND(BC51,2)</f>
        <v>0</v>
      </c>
      <c r="X29" s="224"/>
      <c r="Y29" s="224"/>
      <c r="Z29" s="224"/>
      <c r="AA29" s="224"/>
      <c r="AB29" s="224"/>
      <c r="AC29" s="224"/>
      <c r="AD29" s="224"/>
      <c r="AE29" s="224"/>
      <c r="AF29" s="40"/>
      <c r="AG29" s="40"/>
      <c r="AH29" s="40"/>
      <c r="AI29" s="40"/>
      <c r="AJ29" s="40"/>
      <c r="AK29" s="225">
        <v>0</v>
      </c>
      <c r="AL29" s="224"/>
      <c r="AM29" s="224"/>
      <c r="AN29" s="224"/>
      <c r="AO29" s="224"/>
      <c r="AP29" s="40"/>
      <c r="AQ29" s="42"/>
      <c r="BE29" s="213"/>
    </row>
    <row r="30" spans="2:71" s="2" customFormat="1" ht="14.45" hidden="1" customHeight="1" x14ac:dyDescent="0.3">
      <c r="B30" s="39"/>
      <c r="C30" s="40"/>
      <c r="D30" s="40"/>
      <c r="E30" s="40"/>
      <c r="F30" s="41" t="s">
        <v>47</v>
      </c>
      <c r="G30" s="40"/>
      <c r="H30" s="40"/>
      <c r="I30" s="40"/>
      <c r="J30" s="40"/>
      <c r="K30" s="40"/>
      <c r="L30" s="223">
        <v>0</v>
      </c>
      <c r="M30" s="224"/>
      <c r="N30" s="224"/>
      <c r="O30" s="224"/>
      <c r="P30" s="40"/>
      <c r="Q30" s="40"/>
      <c r="R30" s="40"/>
      <c r="S30" s="40"/>
      <c r="T30" s="40"/>
      <c r="U30" s="40"/>
      <c r="V30" s="40"/>
      <c r="W30" s="225">
        <f>ROUND(BD51,2)</f>
        <v>0</v>
      </c>
      <c r="X30" s="224"/>
      <c r="Y30" s="224"/>
      <c r="Z30" s="224"/>
      <c r="AA30" s="224"/>
      <c r="AB30" s="224"/>
      <c r="AC30" s="224"/>
      <c r="AD30" s="224"/>
      <c r="AE30" s="224"/>
      <c r="AF30" s="40"/>
      <c r="AG30" s="40"/>
      <c r="AH30" s="40"/>
      <c r="AI30" s="40"/>
      <c r="AJ30" s="40"/>
      <c r="AK30" s="225">
        <v>0</v>
      </c>
      <c r="AL30" s="224"/>
      <c r="AM30" s="224"/>
      <c r="AN30" s="224"/>
      <c r="AO30" s="224"/>
      <c r="AP30" s="40"/>
      <c r="AQ30" s="42"/>
      <c r="BE30" s="213"/>
    </row>
    <row r="31" spans="2:71" s="1" customFormat="1" ht="6.95" customHeight="1" x14ac:dyDescent="0.3">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7"/>
      <c r="BE31" s="212"/>
    </row>
    <row r="32" spans="2:71" s="1" customFormat="1" ht="25.9" customHeight="1" x14ac:dyDescent="0.3">
      <c r="B32" s="33"/>
      <c r="C32" s="43"/>
      <c r="D32" s="44" t="s">
        <v>48</v>
      </c>
      <c r="E32" s="45"/>
      <c r="F32" s="45"/>
      <c r="G32" s="45"/>
      <c r="H32" s="45"/>
      <c r="I32" s="45"/>
      <c r="J32" s="45"/>
      <c r="K32" s="45"/>
      <c r="L32" s="45"/>
      <c r="M32" s="45"/>
      <c r="N32" s="45"/>
      <c r="O32" s="45"/>
      <c r="P32" s="45"/>
      <c r="Q32" s="45"/>
      <c r="R32" s="45"/>
      <c r="S32" s="45"/>
      <c r="T32" s="46" t="s">
        <v>49</v>
      </c>
      <c r="U32" s="45"/>
      <c r="V32" s="45"/>
      <c r="W32" s="45"/>
      <c r="X32" s="226" t="s">
        <v>50</v>
      </c>
      <c r="Y32" s="227"/>
      <c r="Z32" s="227"/>
      <c r="AA32" s="227"/>
      <c r="AB32" s="227"/>
      <c r="AC32" s="45"/>
      <c r="AD32" s="45"/>
      <c r="AE32" s="45"/>
      <c r="AF32" s="45"/>
      <c r="AG32" s="45"/>
      <c r="AH32" s="45"/>
      <c r="AI32" s="45"/>
      <c r="AJ32" s="45"/>
      <c r="AK32" s="228">
        <f>SUM(AK23:AK30)</f>
        <v>0</v>
      </c>
      <c r="AL32" s="227"/>
      <c r="AM32" s="227"/>
      <c r="AN32" s="227"/>
      <c r="AO32" s="229"/>
      <c r="AP32" s="43"/>
      <c r="AQ32" s="47"/>
      <c r="BE32" s="212"/>
    </row>
    <row r="33" spans="2:56" s="1" customFormat="1" ht="6.95" customHeight="1" x14ac:dyDescent="0.3">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7"/>
    </row>
    <row r="34" spans="2:56" s="1" customFormat="1" ht="6.95" customHeight="1" x14ac:dyDescent="0.3">
      <c r="B34" s="48"/>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50"/>
    </row>
    <row r="38" spans="2:56" s="1" customFormat="1" ht="6.95" customHeight="1" x14ac:dyDescent="0.3">
      <c r="B38" s="51"/>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33"/>
    </row>
    <row r="39" spans="2:56" s="1" customFormat="1" ht="36.950000000000003" customHeight="1" x14ac:dyDescent="0.3">
      <c r="B39" s="33"/>
      <c r="C39" s="53" t="s">
        <v>51</v>
      </c>
      <c r="AR39" s="33"/>
    </row>
    <row r="40" spans="2:56" s="1" customFormat="1" ht="6.95" customHeight="1" x14ac:dyDescent="0.3">
      <c r="B40" s="33"/>
      <c r="AR40" s="33"/>
    </row>
    <row r="41" spans="2:56" s="3" customFormat="1" ht="14.45" customHeight="1" x14ac:dyDescent="0.3">
      <c r="B41" s="54"/>
      <c r="C41" s="55" t="s">
        <v>14</v>
      </c>
      <c r="L41" s="3" t="str">
        <f>K5</f>
        <v>Han_125</v>
      </c>
      <c r="AR41" s="54"/>
    </row>
    <row r="42" spans="2:56" s="4" customFormat="1" ht="36.950000000000003" customHeight="1" x14ac:dyDescent="0.3">
      <c r="B42" s="56"/>
      <c r="C42" s="57" t="s">
        <v>17</v>
      </c>
      <c r="L42" s="230" t="str">
        <f>K6</f>
        <v>Oprava zpevněné plochy v areálu MŠO, Blahoslavova 6</v>
      </c>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R42" s="56"/>
    </row>
    <row r="43" spans="2:56" s="1" customFormat="1" ht="6.95" customHeight="1" x14ac:dyDescent="0.3">
      <c r="B43" s="33"/>
      <c r="AR43" s="33"/>
    </row>
    <row r="44" spans="2:56" s="1" customFormat="1" x14ac:dyDescent="0.3">
      <c r="B44" s="33"/>
      <c r="C44" s="55" t="s">
        <v>23</v>
      </c>
      <c r="L44" s="58" t="str">
        <f>IF(K8="","",K8)</f>
        <v>Ostrava</v>
      </c>
      <c r="AI44" s="55" t="s">
        <v>25</v>
      </c>
      <c r="AM44" s="232" t="str">
        <f>IF(AN8= "","",AN8)</f>
        <v>13. 3. 2017</v>
      </c>
      <c r="AN44" s="212"/>
      <c r="AR44" s="33"/>
    </row>
    <row r="45" spans="2:56" s="1" customFormat="1" ht="6.95" customHeight="1" x14ac:dyDescent="0.3">
      <c r="B45" s="33"/>
      <c r="AR45" s="33"/>
    </row>
    <row r="46" spans="2:56" s="1" customFormat="1" x14ac:dyDescent="0.3">
      <c r="B46" s="33"/>
      <c r="C46" s="55" t="s">
        <v>29</v>
      </c>
      <c r="L46" s="3" t="str">
        <f>IF(E11= "","",E11)</f>
        <v xml:space="preserve"> </v>
      </c>
      <c r="AI46" s="55" t="s">
        <v>35</v>
      </c>
      <c r="AM46" s="233" t="str">
        <f>IF(E17="","",E17)</f>
        <v xml:space="preserve"> </v>
      </c>
      <c r="AN46" s="212"/>
      <c r="AO46" s="212"/>
      <c r="AP46" s="212"/>
      <c r="AR46" s="33"/>
      <c r="AS46" s="234" t="s">
        <v>52</v>
      </c>
      <c r="AT46" s="235"/>
      <c r="AU46" s="60"/>
      <c r="AV46" s="60"/>
      <c r="AW46" s="60"/>
      <c r="AX46" s="60"/>
      <c r="AY46" s="60"/>
      <c r="AZ46" s="60"/>
      <c r="BA46" s="60"/>
      <c r="BB46" s="60"/>
      <c r="BC46" s="60"/>
      <c r="BD46" s="61"/>
    </row>
    <row r="47" spans="2:56" s="1" customFormat="1" x14ac:dyDescent="0.3">
      <c r="B47" s="33"/>
      <c r="C47" s="55" t="s">
        <v>33</v>
      </c>
      <c r="L47" s="3" t="str">
        <f>IF(E14= "Vyplň údaj","",E14)</f>
        <v/>
      </c>
      <c r="AR47" s="33"/>
      <c r="AS47" s="236"/>
      <c r="AT47" s="222"/>
      <c r="AU47" s="34"/>
      <c r="AV47" s="34"/>
      <c r="AW47" s="34"/>
      <c r="AX47" s="34"/>
      <c r="AY47" s="34"/>
      <c r="AZ47" s="34"/>
      <c r="BA47" s="34"/>
      <c r="BB47" s="34"/>
      <c r="BC47" s="34"/>
      <c r="BD47" s="63"/>
    </row>
    <row r="48" spans="2:56" s="1" customFormat="1" ht="10.9" customHeight="1" x14ac:dyDescent="0.3">
      <c r="B48" s="33"/>
      <c r="AR48" s="33"/>
      <c r="AS48" s="236"/>
      <c r="AT48" s="222"/>
      <c r="AU48" s="34"/>
      <c r="AV48" s="34"/>
      <c r="AW48" s="34"/>
      <c r="AX48" s="34"/>
      <c r="AY48" s="34"/>
      <c r="AZ48" s="34"/>
      <c r="BA48" s="34"/>
      <c r="BB48" s="34"/>
      <c r="BC48" s="34"/>
      <c r="BD48" s="63"/>
    </row>
    <row r="49" spans="1:91" s="1" customFormat="1" ht="29.25" customHeight="1" x14ac:dyDescent="0.3">
      <c r="B49" s="33"/>
      <c r="C49" s="237" t="s">
        <v>53</v>
      </c>
      <c r="D49" s="238"/>
      <c r="E49" s="238"/>
      <c r="F49" s="238"/>
      <c r="G49" s="238"/>
      <c r="H49" s="64"/>
      <c r="I49" s="239" t="s">
        <v>54</v>
      </c>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40" t="s">
        <v>55</v>
      </c>
      <c r="AH49" s="238"/>
      <c r="AI49" s="238"/>
      <c r="AJ49" s="238"/>
      <c r="AK49" s="238"/>
      <c r="AL49" s="238"/>
      <c r="AM49" s="238"/>
      <c r="AN49" s="239" t="s">
        <v>56</v>
      </c>
      <c r="AO49" s="238"/>
      <c r="AP49" s="238"/>
      <c r="AQ49" s="65" t="s">
        <v>57</v>
      </c>
      <c r="AR49" s="33"/>
      <c r="AS49" s="66" t="s">
        <v>58</v>
      </c>
      <c r="AT49" s="67" t="s">
        <v>59</v>
      </c>
      <c r="AU49" s="67" t="s">
        <v>60</v>
      </c>
      <c r="AV49" s="67" t="s">
        <v>61</v>
      </c>
      <c r="AW49" s="67" t="s">
        <v>62</v>
      </c>
      <c r="AX49" s="67" t="s">
        <v>63</v>
      </c>
      <c r="AY49" s="67" t="s">
        <v>64</v>
      </c>
      <c r="AZ49" s="67" t="s">
        <v>65</v>
      </c>
      <c r="BA49" s="67" t="s">
        <v>66</v>
      </c>
      <c r="BB49" s="67" t="s">
        <v>67</v>
      </c>
      <c r="BC49" s="67" t="s">
        <v>68</v>
      </c>
      <c r="BD49" s="68" t="s">
        <v>69</v>
      </c>
    </row>
    <row r="50" spans="1:91" s="1" customFormat="1" ht="10.9" customHeight="1" x14ac:dyDescent="0.3">
      <c r="B50" s="33"/>
      <c r="AR50" s="33"/>
      <c r="AS50" s="69"/>
      <c r="AT50" s="60"/>
      <c r="AU50" s="60"/>
      <c r="AV50" s="60"/>
      <c r="AW50" s="60"/>
      <c r="AX50" s="60"/>
      <c r="AY50" s="60"/>
      <c r="AZ50" s="60"/>
      <c r="BA50" s="60"/>
      <c r="BB50" s="60"/>
      <c r="BC50" s="60"/>
      <c r="BD50" s="61"/>
    </row>
    <row r="51" spans="1:91" s="4" customFormat="1" ht="32.450000000000003" customHeight="1" x14ac:dyDescent="0.3">
      <c r="B51" s="56"/>
      <c r="C51" s="70" t="s">
        <v>70</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244">
        <f>ROUND(AG52,2)</f>
        <v>0</v>
      </c>
      <c r="AH51" s="244"/>
      <c r="AI51" s="244"/>
      <c r="AJ51" s="244"/>
      <c r="AK51" s="244"/>
      <c r="AL51" s="244"/>
      <c r="AM51" s="244"/>
      <c r="AN51" s="245">
        <f>SUM(AG51,AT51)</f>
        <v>0</v>
      </c>
      <c r="AO51" s="245"/>
      <c r="AP51" s="245"/>
      <c r="AQ51" s="72" t="s">
        <v>3</v>
      </c>
      <c r="AR51" s="56"/>
      <c r="AS51" s="73">
        <f>ROUND(AS52,2)</f>
        <v>0</v>
      </c>
      <c r="AT51" s="74">
        <f>ROUND(SUM(AV51:AW51),2)</f>
        <v>0</v>
      </c>
      <c r="AU51" s="75">
        <f>ROUND(AU52,5)</f>
        <v>0</v>
      </c>
      <c r="AV51" s="74">
        <f>ROUND(AZ51*L26,2)</f>
        <v>0</v>
      </c>
      <c r="AW51" s="74">
        <f>ROUND(BA51*L27,2)</f>
        <v>0</v>
      </c>
      <c r="AX51" s="74">
        <f>ROUND(BB51*L26,2)</f>
        <v>0</v>
      </c>
      <c r="AY51" s="74">
        <f>ROUND(BC51*L27,2)</f>
        <v>0</v>
      </c>
      <c r="AZ51" s="74">
        <f>ROUND(AZ52,2)</f>
        <v>0</v>
      </c>
      <c r="BA51" s="74">
        <f>ROUND(BA52,2)</f>
        <v>0</v>
      </c>
      <c r="BB51" s="74">
        <f>ROUND(BB52,2)</f>
        <v>0</v>
      </c>
      <c r="BC51" s="74">
        <f>ROUND(BC52,2)</f>
        <v>0</v>
      </c>
      <c r="BD51" s="76">
        <f>ROUND(BD52,2)</f>
        <v>0</v>
      </c>
      <c r="BS51" s="57" t="s">
        <v>71</v>
      </c>
      <c r="BT51" s="57" t="s">
        <v>72</v>
      </c>
      <c r="BU51" s="77" t="s">
        <v>73</v>
      </c>
      <c r="BV51" s="57" t="s">
        <v>74</v>
      </c>
      <c r="BW51" s="57" t="s">
        <v>5</v>
      </c>
      <c r="BX51" s="57" t="s">
        <v>75</v>
      </c>
      <c r="CL51" s="57" t="s">
        <v>3</v>
      </c>
    </row>
    <row r="52" spans="1:91" s="5" customFormat="1" ht="22.5" customHeight="1" x14ac:dyDescent="0.3">
      <c r="A52" s="252" t="s">
        <v>341</v>
      </c>
      <c r="B52" s="78"/>
      <c r="C52" s="79"/>
      <c r="D52" s="243" t="s">
        <v>76</v>
      </c>
      <c r="E52" s="242"/>
      <c r="F52" s="242"/>
      <c r="G52" s="242"/>
      <c r="H52" s="242"/>
      <c r="I52" s="80"/>
      <c r="J52" s="243" t="s">
        <v>77</v>
      </c>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1">
        <f>'SO 01 - Zpevněné plochy'!J27</f>
        <v>0</v>
      </c>
      <c r="AH52" s="242"/>
      <c r="AI52" s="242"/>
      <c r="AJ52" s="242"/>
      <c r="AK52" s="242"/>
      <c r="AL52" s="242"/>
      <c r="AM52" s="242"/>
      <c r="AN52" s="241">
        <f>SUM(AG52,AT52)</f>
        <v>0</v>
      </c>
      <c r="AO52" s="242"/>
      <c r="AP52" s="242"/>
      <c r="AQ52" s="81" t="s">
        <v>78</v>
      </c>
      <c r="AR52" s="78"/>
      <c r="AS52" s="82">
        <v>0</v>
      </c>
      <c r="AT52" s="83">
        <f>ROUND(SUM(AV52:AW52),2)</f>
        <v>0</v>
      </c>
      <c r="AU52" s="84">
        <f>'SO 01 - Zpevněné plochy'!P85</f>
        <v>0</v>
      </c>
      <c r="AV52" s="83">
        <f>'SO 01 - Zpevněné plochy'!J30</f>
        <v>0</v>
      </c>
      <c r="AW52" s="83">
        <f>'SO 01 - Zpevněné plochy'!J31</f>
        <v>0</v>
      </c>
      <c r="AX52" s="83">
        <f>'SO 01 - Zpevněné plochy'!J32</f>
        <v>0</v>
      </c>
      <c r="AY52" s="83">
        <f>'SO 01 - Zpevněné plochy'!J33</f>
        <v>0</v>
      </c>
      <c r="AZ52" s="83">
        <f>'SO 01 - Zpevněné plochy'!F30</f>
        <v>0</v>
      </c>
      <c r="BA52" s="83">
        <f>'SO 01 - Zpevněné plochy'!F31</f>
        <v>0</v>
      </c>
      <c r="BB52" s="83">
        <f>'SO 01 - Zpevněné plochy'!F32</f>
        <v>0</v>
      </c>
      <c r="BC52" s="83">
        <f>'SO 01 - Zpevněné plochy'!F33</f>
        <v>0</v>
      </c>
      <c r="BD52" s="85">
        <f>'SO 01 - Zpevněné plochy'!F34</f>
        <v>0</v>
      </c>
      <c r="BT52" s="86" t="s">
        <v>22</v>
      </c>
      <c r="BV52" s="86" t="s">
        <v>74</v>
      </c>
      <c r="BW52" s="86" t="s">
        <v>79</v>
      </c>
      <c r="BX52" s="86" t="s">
        <v>5</v>
      </c>
      <c r="CL52" s="86" t="s">
        <v>3</v>
      </c>
      <c r="CM52" s="86" t="s">
        <v>80</v>
      </c>
    </row>
    <row r="53" spans="1:91" s="1" customFormat="1" ht="30" customHeight="1" x14ac:dyDescent="0.3">
      <c r="B53" s="33"/>
      <c r="AR53" s="33"/>
    </row>
    <row r="54" spans="1:91" s="1" customFormat="1" ht="6.95" customHeight="1" x14ac:dyDescent="0.3">
      <c r="B54" s="48"/>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33"/>
    </row>
  </sheetData>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O 01 - Zpevněné plochy'!C2" tooltip="SO 01 - Zpevněné plochy"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5"/>
  <sheetViews>
    <sheetView showGridLines="0" workbookViewId="0">
      <pane ySplit="1" topLeftCell="A2" activePane="bottomLeft" state="frozen"/>
      <selection pane="bottomLeft"/>
    </sheetView>
  </sheetViews>
  <sheetFormatPr defaultRowHeight="15" x14ac:dyDescent="0.3"/>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8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x14ac:dyDescent="0.3">
      <c r="A1" s="14"/>
      <c r="B1" s="254"/>
      <c r="C1" s="254"/>
      <c r="D1" s="253" t="s">
        <v>1</v>
      </c>
      <c r="E1" s="254"/>
      <c r="F1" s="255" t="s">
        <v>342</v>
      </c>
      <c r="G1" s="260" t="s">
        <v>343</v>
      </c>
      <c r="H1" s="260"/>
      <c r="I1" s="261"/>
      <c r="J1" s="255" t="s">
        <v>344</v>
      </c>
      <c r="K1" s="253" t="s">
        <v>81</v>
      </c>
      <c r="L1" s="255" t="s">
        <v>345</v>
      </c>
      <c r="M1" s="255"/>
      <c r="N1" s="255"/>
      <c r="O1" s="255"/>
      <c r="P1" s="255"/>
      <c r="Q1" s="255"/>
      <c r="R1" s="255"/>
      <c r="S1" s="255"/>
      <c r="T1" s="255"/>
      <c r="U1" s="251"/>
      <c r="V1" s="251"/>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70" ht="36.950000000000003" customHeight="1" x14ac:dyDescent="0.3">
      <c r="L2" s="246" t="s">
        <v>6</v>
      </c>
      <c r="M2" s="211"/>
      <c r="N2" s="211"/>
      <c r="O2" s="211"/>
      <c r="P2" s="211"/>
      <c r="Q2" s="211"/>
      <c r="R2" s="211"/>
      <c r="S2" s="211"/>
      <c r="T2" s="211"/>
      <c r="U2" s="211"/>
      <c r="V2" s="211"/>
      <c r="AT2" s="16" t="s">
        <v>79</v>
      </c>
    </row>
    <row r="3" spans="1:70" ht="6.95" customHeight="1" x14ac:dyDescent="0.3">
      <c r="B3" s="17"/>
      <c r="C3" s="18"/>
      <c r="D3" s="18"/>
      <c r="E3" s="18"/>
      <c r="F3" s="18"/>
      <c r="G3" s="18"/>
      <c r="H3" s="18"/>
      <c r="I3" s="88"/>
      <c r="J3" s="18"/>
      <c r="K3" s="19"/>
      <c r="AT3" s="16" t="s">
        <v>80</v>
      </c>
    </row>
    <row r="4" spans="1:70" ht="36.950000000000003" customHeight="1" x14ac:dyDescent="0.3">
      <c r="B4" s="20"/>
      <c r="C4" s="21"/>
      <c r="D4" s="22" t="s">
        <v>82</v>
      </c>
      <c r="E4" s="21"/>
      <c r="F4" s="21"/>
      <c r="G4" s="21"/>
      <c r="H4" s="21"/>
      <c r="I4" s="89"/>
      <c r="J4" s="21"/>
      <c r="K4" s="23"/>
      <c r="M4" s="24" t="s">
        <v>11</v>
      </c>
      <c r="AT4" s="16" t="s">
        <v>4</v>
      </c>
    </row>
    <row r="5" spans="1:70" ht="6.95" customHeight="1" x14ac:dyDescent="0.3">
      <c r="B5" s="20"/>
      <c r="C5" s="21"/>
      <c r="D5" s="21"/>
      <c r="E5" s="21"/>
      <c r="F5" s="21"/>
      <c r="G5" s="21"/>
      <c r="H5" s="21"/>
      <c r="I5" s="89"/>
      <c r="J5" s="21"/>
      <c r="K5" s="23"/>
    </row>
    <row r="6" spans="1:70" x14ac:dyDescent="0.3">
      <c r="B6" s="20"/>
      <c r="C6" s="21"/>
      <c r="D6" s="29" t="s">
        <v>17</v>
      </c>
      <c r="E6" s="21"/>
      <c r="F6" s="21"/>
      <c r="G6" s="21"/>
      <c r="H6" s="21"/>
      <c r="I6" s="89"/>
      <c r="J6" s="21"/>
      <c r="K6" s="23"/>
    </row>
    <row r="7" spans="1:70" ht="22.5" customHeight="1" x14ac:dyDescent="0.3">
      <c r="B7" s="20"/>
      <c r="C7" s="21"/>
      <c r="D7" s="21"/>
      <c r="E7" s="247" t="str">
        <f>'Rekapitulace stavby'!K6</f>
        <v>Oprava zpevněné plochy v areálu MŠO, Blahoslavova 6</v>
      </c>
      <c r="F7" s="215"/>
      <c r="G7" s="215"/>
      <c r="H7" s="215"/>
      <c r="I7" s="89"/>
      <c r="J7" s="21"/>
      <c r="K7" s="23"/>
    </row>
    <row r="8" spans="1:70" s="1" customFormat="1" x14ac:dyDescent="0.3">
      <c r="B8" s="33"/>
      <c r="C8" s="34"/>
      <c r="D8" s="29" t="s">
        <v>83</v>
      </c>
      <c r="E8" s="34"/>
      <c r="F8" s="34"/>
      <c r="G8" s="34"/>
      <c r="H8" s="34"/>
      <c r="I8" s="90"/>
      <c r="J8" s="34"/>
      <c r="K8" s="37"/>
    </row>
    <row r="9" spans="1:70" s="1" customFormat="1" ht="36.950000000000003" customHeight="1" x14ac:dyDescent="0.3">
      <c r="B9" s="33"/>
      <c r="C9" s="34"/>
      <c r="D9" s="34"/>
      <c r="E9" s="248" t="s">
        <v>84</v>
      </c>
      <c r="F9" s="222"/>
      <c r="G9" s="222"/>
      <c r="H9" s="222"/>
      <c r="I9" s="90"/>
      <c r="J9" s="34"/>
      <c r="K9" s="37"/>
    </row>
    <row r="10" spans="1:70" s="1" customFormat="1" ht="13.5" x14ac:dyDescent="0.3">
      <c r="B10" s="33"/>
      <c r="C10" s="34"/>
      <c r="D10" s="34"/>
      <c r="E10" s="34"/>
      <c r="F10" s="34"/>
      <c r="G10" s="34"/>
      <c r="H10" s="34"/>
      <c r="I10" s="90"/>
      <c r="J10" s="34"/>
      <c r="K10" s="37"/>
    </row>
    <row r="11" spans="1:70" s="1" customFormat="1" ht="14.45" customHeight="1" x14ac:dyDescent="0.3">
      <c r="B11" s="33"/>
      <c r="C11" s="34"/>
      <c r="D11" s="29" t="s">
        <v>20</v>
      </c>
      <c r="E11" s="34"/>
      <c r="F11" s="27" t="s">
        <v>3</v>
      </c>
      <c r="G11" s="34"/>
      <c r="H11" s="34"/>
      <c r="I11" s="91" t="s">
        <v>21</v>
      </c>
      <c r="J11" s="27" t="s">
        <v>3</v>
      </c>
      <c r="K11" s="37"/>
    </row>
    <row r="12" spans="1:70" s="1" customFormat="1" ht="14.45" customHeight="1" x14ac:dyDescent="0.3">
      <c r="B12" s="33"/>
      <c r="C12" s="34"/>
      <c r="D12" s="29" t="s">
        <v>23</v>
      </c>
      <c r="E12" s="34"/>
      <c r="F12" s="27" t="s">
        <v>24</v>
      </c>
      <c r="G12" s="34"/>
      <c r="H12" s="34"/>
      <c r="I12" s="91" t="s">
        <v>25</v>
      </c>
      <c r="J12" s="92" t="str">
        <f>'Rekapitulace stavby'!AN8</f>
        <v>13. 3. 2017</v>
      </c>
      <c r="K12" s="37"/>
    </row>
    <row r="13" spans="1:70" s="1" customFormat="1" ht="10.9" customHeight="1" x14ac:dyDescent="0.3">
      <c r="B13" s="33"/>
      <c r="C13" s="34"/>
      <c r="D13" s="34"/>
      <c r="E13" s="34"/>
      <c r="F13" s="34"/>
      <c r="G13" s="34"/>
      <c r="H13" s="34"/>
      <c r="I13" s="90"/>
      <c r="J13" s="34"/>
      <c r="K13" s="37"/>
    </row>
    <row r="14" spans="1:70" s="1" customFormat="1" ht="14.45" customHeight="1" x14ac:dyDescent="0.3">
      <c r="B14" s="33"/>
      <c r="C14" s="34"/>
      <c r="D14" s="29" t="s">
        <v>29</v>
      </c>
      <c r="E14" s="34"/>
      <c r="F14" s="34"/>
      <c r="G14" s="34"/>
      <c r="H14" s="34"/>
      <c r="I14" s="91" t="s">
        <v>30</v>
      </c>
      <c r="J14" s="27" t="str">
        <f>IF('Rekapitulace stavby'!AN10="","",'Rekapitulace stavby'!AN10)</f>
        <v/>
      </c>
      <c r="K14" s="37"/>
    </row>
    <row r="15" spans="1:70" s="1" customFormat="1" ht="18" customHeight="1" x14ac:dyDescent="0.3">
      <c r="B15" s="33"/>
      <c r="C15" s="34"/>
      <c r="D15" s="34"/>
      <c r="E15" s="27" t="str">
        <f>IF('Rekapitulace stavby'!E11="","",'Rekapitulace stavby'!E11)</f>
        <v xml:space="preserve"> </v>
      </c>
      <c r="F15" s="34"/>
      <c r="G15" s="34"/>
      <c r="H15" s="34"/>
      <c r="I15" s="91" t="s">
        <v>32</v>
      </c>
      <c r="J15" s="27" t="str">
        <f>IF('Rekapitulace stavby'!AN11="","",'Rekapitulace stavby'!AN11)</f>
        <v/>
      </c>
      <c r="K15" s="37"/>
    </row>
    <row r="16" spans="1:70" s="1" customFormat="1" ht="6.95" customHeight="1" x14ac:dyDescent="0.3">
      <c r="B16" s="33"/>
      <c r="C16" s="34"/>
      <c r="D16" s="34"/>
      <c r="E16" s="34"/>
      <c r="F16" s="34"/>
      <c r="G16" s="34"/>
      <c r="H16" s="34"/>
      <c r="I16" s="90"/>
      <c r="J16" s="34"/>
      <c r="K16" s="37"/>
    </row>
    <row r="17" spans="2:11" s="1" customFormat="1" ht="14.45" customHeight="1" x14ac:dyDescent="0.3">
      <c r="B17" s="33"/>
      <c r="C17" s="34"/>
      <c r="D17" s="29" t="s">
        <v>33</v>
      </c>
      <c r="E17" s="34"/>
      <c r="F17" s="34"/>
      <c r="G17" s="34"/>
      <c r="H17" s="34"/>
      <c r="I17" s="91" t="s">
        <v>30</v>
      </c>
      <c r="J17" s="27" t="str">
        <f>IF('Rekapitulace stavby'!AN13="Vyplň údaj","",IF('Rekapitulace stavby'!AN13="","",'Rekapitulace stavby'!AN13))</f>
        <v/>
      </c>
      <c r="K17" s="37"/>
    </row>
    <row r="18" spans="2:11" s="1" customFormat="1" ht="18" customHeight="1" x14ac:dyDescent="0.3">
      <c r="B18" s="33"/>
      <c r="C18" s="34"/>
      <c r="D18" s="34"/>
      <c r="E18" s="27" t="str">
        <f>IF('Rekapitulace stavby'!E14="Vyplň údaj","",IF('Rekapitulace stavby'!E14="","",'Rekapitulace stavby'!E14))</f>
        <v/>
      </c>
      <c r="F18" s="34"/>
      <c r="G18" s="34"/>
      <c r="H18" s="34"/>
      <c r="I18" s="91" t="s">
        <v>32</v>
      </c>
      <c r="J18" s="27" t="str">
        <f>IF('Rekapitulace stavby'!AN14="Vyplň údaj","",IF('Rekapitulace stavby'!AN14="","",'Rekapitulace stavby'!AN14))</f>
        <v/>
      </c>
      <c r="K18" s="37"/>
    </row>
    <row r="19" spans="2:11" s="1" customFormat="1" ht="6.95" customHeight="1" x14ac:dyDescent="0.3">
      <c r="B19" s="33"/>
      <c r="C19" s="34"/>
      <c r="D19" s="34"/>
      <c r="E19" s="34"/>
      <c r="F19" s="34"/>
      <c r="G19" s="34"/>
      <c r="H19" s="34"/>
      <c r="I19" s="90"/>
      <c r="J19" s="34"/>
      <c r="K19" s="37"/>
    </row>
    <row r="20" spans="2:11" s="1" customFormat="1" ht="14.45" customHeight="1" x14ac:dyDescent="0.3">
      <c r="B20" s="33"/>
      <c r="C20" s="34"/>
      <c r="D20" s="29" t="s">
        <v>35</v>
      </c>
      <c r="E20" s="34"/>
      <c r="F20" s="34"/>
      <c r="G20" s="34"/>
      <c r="H20" s="34"/>
      <c r="I20" s="91" t="s">
        <v>30</v>
      </c>
      <c r="J20" s="27" t="str">
        <f>IF('Rekapitulace stavby'!AN16="","",'Rekapitulace stavby'!AN16)</f>
        <v/>
      </c>
      <c r="K20" s="37"/>
    </row>
    <row r="21" spans="2:11" s="1" customFormat="1" ht="18" customHeight="1" x14ac:dyDescent="0.3">
      <c r="B21" s="33"/>
      <c r="C21" s="34"/>
      <c r="D21" s="34"/>
      <c r="E21" s="27" t="str">
        <f>IF('Rekapitulace stavby'!E17="","",'Rekapitulace stavby'!E17)</f>
        <v xml:space="preserve"> </v>
      </c>
      <c r="F21" s="34"/>
      <c r="G21" s="34"/>
      <c r="H21" s="34"/>
      <c r="I21" s="91" t="s">
        <v>32</v>
      </c>
      <c r="J21" s="27" t="str">
        <f>IF('Rekapitulace stavby'!AN17="","",'Rekapitulace stavby'!AN17)</f>
        <v/>
      </c>
      <c r="K21" s="37"/>
    </row>
    <row r="22" spans="2:11" s="1" customFormat="1" ht="6.95" customHeight="1" x14ac:dyDescent="0.3">
      <c r="B22" s="33"/>
      <c r="C22" s="34"/>
      <c r="D22" s="34"/>
      <c r="E22" s="34"/>
      <c r="F22" s="34"/>
      <c r="G22" s="34"/>
      <c r="H22" s="34"/>
      <c r="I22" s="90"/>
      <c r="J22" s="34"/>
      <c r="K22" s="37"/>
    </row>
    <row r="23" spans="2:11" s="1" customFormat="1" ht="14.45" customHeight="1" x14ac:dyDescent="0.3">
      <c r="B23" s="33"/>
      <c r="C23" s="34"/>
      <c r="D23" s="29" t="s">
        <v>37</v>
      </c>
      <c r="E23" s="34"/>
      <c r="F23" s="34"/>
      <c r="G23" s="34"/>
      <c r="H23" s="34"/>
      <c r="I23" s="90"/>
      <c r="J23" s="34"/>
      <c r="K23" s="37"/>
    </row>
    <row r="24" spans="2:11" s="6" customFormat="1" ht="22.5" customHeight="1" x14ac:dyDescent="0.3">
      <c r="B24" s="93"/>
      <c r="C24" s="94"/>
      <c r="D24" s="94"/>
      <c r="E24" s="218" t="s">
        <v>3</v>
      </c>
      <c r="F24" s="249"/>
      <c r="G24" s="249"/>
      <c r="H24" s="249"/>
      <c r="I24" s="95"/>
      <c r="J24" s="94"/>
      <c r="K24" s="96"/>
    </row>
    <row r="25" spans="2:11" s="1" customFormat="1" ht="6.95" customHeight="1" x14ac:dyDescent="0.3">
      <c r="B25" s="33"/>
      <c r="C25" s="34"/>
      <c r="D25" s="34"/>
      <c r="E25" s="34"/>
      <c r="F25" s="34"/>
      <c r="G25" s="34"/>
      <c r="H25" s="34"/>
      <c r="I25" s="90"/>
      <c r="J25" s="34"/>
      <c r="K25" s="37"/>
    </row>
    <row r="26" spans="2:11" s="1" customFormat="1" ht="6.95" customHeight="1" x14ac:dyDescent="0.3">
      <c r="B26" s="33"/>
      <c r="C26" s="34"/>
      <c r="D26" s="60"/>
      <c r="E26" s="60"/>
      <c r="F26" s="60"/>
      <c r="G26" s="60"/>
      <c r="H26" s="60"/>
      <c r="I26" s="97"/>
      <c r="J26" s="60"/>
      <c r="K26" s="98"/>
    </row>
    <row r="27" spans="2:11" s="1" customFormat="1" ht="25.35" customHeight="1" x14ac:dyDescent="0.3">
      <c r="B27" s="33"/>
      <c r="C27" s="34"/>
      <c r="D27" s="99" t="s">
        <v>38</v>
      </c>
      <c r="E27" s="34"/>
      <c r="F27" s="34"/>
      <c r="G27" s="34"/>
      <c r="H27" s="34"/>
      <c r="I27" s="90"/>
      <c r="J27" s="100">
        <f>ROUND(J85,2)</f>
        <v>0</v>
      </c>
      <c r="K27" s="37"/>
    </row>
    <row r="28" spans="2:11" s="1" customFormat="1" ht="6.95" customHeight="1" x14ac:dyDescent="0.3">
      <c r="B28" s="33"/>
      <c r="C28" s="34"/>
      <c r="D28" s="60"/>
      <c r="E28" s="60"/>
      <c r="F28" s="60"/>
      <c r="G28" s="60"/>
      <c r="H28" s="60"/>
      <c r="I28" s="97"/>
      <c r="J28" s="60"/>
      <c r="K28" s="98"/>
    </row>
    <row r="29" spans="2:11" s="1" customFormat="1" ht="14.45" customHeight="1" x14ac:dyDescent="0.3">
      <c r="B29" s="33"/>
      <c r="C29" s="34"/>
      <c r="D29" s="34"/>
      <c r="E29" s="34"/>
      <c r="F29" s="38" t="s">
        <v>40</v>
      </c>
      <c r="G29" s="34"/>
      <c r="H29" s="34"/>
      <c r="I29" s="101" t="s">
        <v>39</v>
      </c>
      <c r="J29" s="38" t="s">
        <v>41</v>
      </c>
      <c r="K29" s="37"/>
    </row>
    <row r="30" spans="2:11" s="1" customFormat="1" ht="14.45" customHeight="1" x14ac:dyDescent="0.3">
      <c r="B30" s="33"/>
      <c r="C30" s="34"/>
      <c r="D30" s="41" t="s">
        <v>42</v>
      </c>
      <c r="E30" s="41" t="s">
        <v>43</v>
      </c>
      <c r="F30" s="102">
        <f>ROUND(SUM(BE85:BE194), 2)</f>
        <v>0</v>
      </c>
      <c r="G30" s="34"/>
      <c r="H30" s="34"/>
      <c r="I30" s="103">
        <v>0.21</v>
      </c>
      <c r="J30" s="102">
        <f>ROUND(ROUND((SUM(BE85:BE194)), 2)*I30, 2)</f>
        <v>0</v>
      </c>
      <c r="K30" s="37"/>
    </row>
    <row r="31" spans="2:11" s="1" customFormat="1" ht="14.45" customHeight="1" x14ac:dyDescent="0.3">
      <c r="B31" s="33"/>
      <c r="C31" s="34"/>
      <c r="D31" s="34"/>
      <c r="E31" s="41" t="s">
        <v>44</v>
      </c>
      <c r="F31" s="102">
        <f>ROUND(SUM(BF85:BF194), 2)</f>
        <v>0</v>
      </c>
      <c r="G31" s="34"/>
      <c r="H31" s="34"/>
      <c r="I31" s="103">
        <v>0.15</v>
      </c>
      <c r="J31" s="102">
        <f>ROUND(ROUND((SUM(BF85:BF194)), 2)*I31, 2)</f>
        <v>0</v>
      </c>
      <c r="K31" s="37"/>
    </row>
    <row r="32" spans="2:11" s="1" customFormat="1" ht="14.45" hidden="1" customHeight="1" x14ac:dyDescent="0.3">
      <c r="B32" s="33"/>
      <c r="C32" s="34"/>
      <c r="D32" s="34"/>
      <c r="E32" s="41" t="s">
        <v>45</v>
      </c>
      <c r="F32" s="102">
        <f>ROUND(SUM(BG85:BG194), 2)</f>
        <v>0</v>
      </c>
      <c r="G32" s="34"/>
      <c r="H32" s="34"/>
      <c r="I32" s="103">
        <v>0.21</v>
      </c>
      <c r="J32" s="102">
        <v>0</v>
      </c>
      <c r="K32" s="37"/>
    </row>
    <row r="33" spans="2:11" s="1" customFormat="1" ht="14.45" hidden="1" customHeight="1" x14ac:dyDescent="0.3">
      <c r="B33" s="33"/>
      <c r="C33" s="34"/>
      <c r="D33" s="34"/>
      <c r="E33" s="41" t="s">
        <v>46</v>
      </c>
      <c r="F33" s="102">
        <f>ROUND(SUM(BH85:BH194), 2)</f>
        <v>0</v>
      </c>
      <c r="G33" s="34"/>
      <c r="H33" s="34"/>
      <c r="I33" s="103">
        <v>0.15</v>
      </c>
      <c r="J33" s="102">
        <v>0</v>
      </c>
      <c r="K33" s="37"/>
    </row>
    <row r="34" spans="2:11" s="1" customFormat="1" ht="14.45" hidden="1" customHeight="1" x14ac:dyDescent="0.3">
      <c r="B34" s="33"/>
      <c r="C34" s="34"/>
      <c r="D34" s="34"/>
      <c r="E34" s="41" t="s">
        <v>47</v>
      </c>
      <c r="F34" s="102">
        <f>ROUND(SUM(BI85:BI194), 2)</f>
        <v>0</v>
      </c>
      <c r="G34" s="34"/>
      <c r="H34" s="34"/>
      <c r="I34" s="103">
        <v>0</v>
      </c>
      <c r="J34" s="102">
        <v>0</v>
      </c>
      <c r="K34" s="37"/>
    </row>
    <row r="35" spans="2:11" s="1" customFormat="1" ht="6.95" customHeight="1" x14ac:dyDescent="0.3">
      <c r="B35" s="33"/>
      <c r="C35" s="34"/>
      <c r="D35" s="34"/>
      <c r="E35" s="34"/>
      <c r="F35" s="34"/>
      <c r="G35" s="34"/>
      <c r="H35" s="34"/>
      <c r="I35" s="90"/>
      <c r="J35" s="34"/>
      <c r="K35" s="37"/>
    </row>
    <row r="36" spans="2:11" s="1" customFormat="1" ht="25.35" customHeight="1" x14ac:dyDescent="0.3">
      <c r="B36" s="33"/>
      <c r="C36" s="104"/>
      <c r="D36" s="105" t="s">
        <v>48</v>
      </c>
      <c r="E36" s="64"/>
      <c r="F36" s="64"/>
      <c r="G36" s="106" t="s">
        <v>49</v>
      </c>
      <c r="H36" s="107" t="s">
        <v>50</v>
      </c>
      <c r="I36" s="108"/>
      <c r="J36" s="109">
        <f>SUM(J27:J34)</f>
        <v>0</v>
      </c>
      <c r="K36" s="110"/>
    </row>
    <row r="37" spans="2:11" s="1" customFormat="1" ht="14.45" customHeight="1" x14ac:dyDescent="0.3">
      <c r="B37" s="48"/>
      <c r="C37" s="49"/>
      <c r="D37" s="49"/>
      <c r="E37" s="49"/>
      <c r="F37" s="49"/>
      <c r="G37" s="49"/>
      <c r="H37" s="49"/>
      <c r="I37" s="111"/>
      <c r="J37" s="49"/>
      <c r="K37" s="50"/>
    </row>
    <row r="41" spans="2:11" s="1" customFormat="1" ht="6.95" customHeight="1" x14ac:dyDescent="0.3">
      <c r="B41" s="51"/>
      <c r="C41" s="52"/>
      <c r="D41" s="52"/>
      <c r="E41" s="52"/>
      <c r="F41" s="52"/>
      <c r="G41" s="52"/>
      <c r="H41" s="52"/>
      <c r="I41" s="112"/>
      <c r="J41" s="52"/>
      <c r="K41" s="113"/>
    </row>
    <row r="42" spans="2:11" s="1" customFormat="1" ht="36.950000000000003" customHeight="1" x14ac:dyDescent="0.3">
      <c r="B42" s="33"/>
      <c r="C42" s="22" t="s">
        <v>85</v>
      </c>
      <c r="D42" s="34"/>
      <c r="E42" s="34"/>
      <c r="F42" s="34"/>
      <c r="G42" s="34"/>
      <c r="H42" s="34"/>
      <c r="I42" s="90"/>
      <c r="J42" s="34"/>
      <c r="K42" s="37"/>
    </row>
    <row r="43" spans="2:11" s="1" customFormat="1" ht="6.95" customHeight="1" x14ac:dyDescent="0.3">
      <c r="B43" s="33"/>
      <c r="C43" s="34"/>
      <c r="D43" s="34"/>
      <c r="E43" s="34"/>
      <c r="F43" s="34"/>
      <c r="G43" s="34"/>
      <c r="H43" s="34"/>
      <c r="I43" s="90"/>
      <c r="J43" s="34"/>
      <c r="K43" s="37"/>
    </row>
    <row r="44" spans="2:11" s="1" customFormat="1" ht="14.45" customHeight="1" x14ac:dyDescent="0.3">
      <c r="B44" s="33"/>
      <c r="C44" s="29" t="s">
        <v>17</v>
      </c>
      <c r="D44" s="34"/>
      <c r="E44" s="34"/>
      <c r="F44" s="34"/>
      <c r="G44" s="34"/>
      <c r="H44" s="34"/>
      <c r="I44" s="90"/>
      <c r="J44" s="34"/>
      <c r="K44" s="37"/>
    </row>
    <row r="45" spans="2:11" s="1" customFormat="1" ht="22.5" customHeight="1" x14ac:dyDescent="0.3">
      <c r="B45" s="33"/>
      <c r="C45" s="34"/>
      <c r="D45" s="34"/>
      <c r="E45" s="247" t="str">
        <f>E7</f>
        <v>Oprava zpevněné plochy v areálu MŠO, Blahoslavova 6</v>
      </c>
      <c r="F45" s="222"/>
      <c r="G45" s="222"/>
      <c r="H45" s="222"/>
      <c r="I45" s="90"/>
      <c r="J45" s="34"/>
      <c r="K45" s="37"/>
    </row>
    <row r="46" spans="2:11" s="1" customFormat="1" ht="14.45" customHeight="1" x14ac:dyDescent="0.3">
      <c r="B46" s="33"/>
      <c r="C46" s="29" t="s">
        <v>83</v>
      </c>
      <c r="D46" s="34"/>
      <c r="E46" s="34"/>
      <c r="F46" s="34"/>
      <c r="G46" s="34"/>
      <c r="H46" s="34"/>
      <c r="I46" s="90"/>
      <c r="J46" s="34"/>
      <c r="K46" s="37"/>
    </row>
    <row r="47" spans="2:11" s="1" customFormat="1" ht="23.25" customHeight="1" x14ac:dyDescent="0.3">
      <c r="B47" s="33"/>
      <c r="C47" s="34"/>
      <c r="D47" s="34"/>
      <c r="E47" s="248" t="str">
        <f>E9</f>
        <v>SO 01 - Zpevněné plochy</v>
      </c>
      <c r="F47" s="222"/>
      <c r="G47" s="222"/>
      <c r="H47" s="222"/>
      <c r="I47" s="90"/>
      <c r="J47" s="34"/>
      <c r="K47" s="37"/>
    </row>
    <row r="48" spans="2:11" s="1" customFormat="1" ht="6.95" customHeight="1" x14ac:dyDescent="0.3">
      <c r="B48" s="33"/>
      <c r="C48" s="34"/>
      <c r="D48" s="34"/>
      <c r="E48" s="34"/>
      <c r="F48" s="34"/>
      <c r="G48" s="34"/>
      <c r="H48" s="34"/>
      <c r="I48" s="90"/>
      <c r="J48" s="34"/>
      <c r="K48" s="37"/>
    </row>
    <row r="49" spans="2:47" s="1" customFormat="1" ht="18" customHeight="1" x14ac:dyDescent="0.3">
      <c r="B49" s="33"/>
      <c r="C49" s="29" t="s">
        <v>23</v>
      </c>
      <c r="D49" s="34"/>
      <c r="E49" s="34"/>
      <c r="F49" s="27" t="str">
        <f>F12</f>
        <v>Ostrava</v>
      </c>
      <c r="G49" s="34"/>
      <c r="H49" s="34"/>
      <c r="I49" s="91" t="s">
        <v>25</v>
      </c>
      <c r="J49" s="92" t="str">
        <f>IF(J12="","",J12)</f>
        <v>13. 3. 2017</v>
      </c>
      <c r="K49" s="37"/>
    </row>
    <row r="50" spans="2:47" s="1" customFormat="1" ht="6.95" customHeight="1" x14ac:dyDescent="0.3">
      <c r="B50" s="33"/>
      <c r="C50" s="34"/>
      <c r="D50" s="34"/>
      <c r="E50" s="34"/>
      <c r="F50" s="34"/>
      <c r="G50" s="34"/>
      <c r="H50" s="34"/>
      <c r="I50" s="90"/>
      <c r="J50" s="34"/>
      <c r="K50" s="37"/>
    </row>
    <row r="51" spans="2:47" s="1" customFormat="1" x14ac:dyDescent="0.3">
      <c r="B51" s="33"/>
      <c r="C51" s="29" t="s">
        <v>29</v>
      </c>
      <c r="D51" s="34"/>
      <c r="E51" s="34"/>
      <c r="F51" s="27" t="str">
        <f>E15</f>
        <v xml:space="preserve"> </v>
      </c>
      <c r="G51" s="34"/>
      <c r="H51" s="34"/>
      <c r="I51" s="91" t="s">
        <v>35</v>
      </c>
      <c r="J51" s="27" t="str">
        <f>E21</f>
        <v xml:space="preserve"> </v>
      </c>
      <c r="K51" s="37"/>
    </row>
    <row r="52" spans="2:47" s="1" customFormat="1" ht="14.45" customHeight="1" x14ac:dyDescent="0.3">
      <c r="B52" s="33"/>
      <c r="C52" s="29" t="s">
        <v>33</v>
      </c>
      <c r="D52" s="34"/>
      <c r="E52" s="34"/>
      <c r="F52" s="27" t="str">
        <f>IF(E18="","",E18)</f>
        <v/>
      </c>
      <c r="G52" s="34"/>
      <c r="H52" s="34"/>
      <c r="I52" s="90"/>
      <c r="J52" s="34"/>
      <c r="K52" s="37"/>
    </row>
    <row r="53" spans="2:47" s="1" customFormat="1" ht="10.35" customHeight="1" x14ac:dyDescent="0.3">
      <c r="B53" s="33"/>
      <c r="C53" s="34"/>
      <c r="D53" s="34"/>
      <c r="E53" s="34"/>
      <c r="F53" s="34"/>
      <c r="G53" s="34"/>
      <c r="H53" s="34"/>
      <c r="I53" s="90"/>
      <c r="J53" s="34"/>
      <c r="K53" s="37"/>
    </row>
    <row r="54" spans="2:47" s="1" customFormat="1" ht="29.25" customHeight="1" x14ac:dyDescent="0.3">
      <c r="B54" s="33"/>
      <c r="C54" s="114" t="s">
        <v>86</v>
      </c>
      <c r="D54" s="104"/>
      <c r="E54" s="104"/>
      <c r="F54" s="104"/>
      <c r="G54" s="104"/>
      <c r="H54" s="104"/>
      <c r="I54" s="115"/>
      <c r="J54" s="116" t="s">
        <v>87</v>
      </c>
      <c r="K54" s="117"/>
    </row>
    <row r="55" spans="2:47" s="1" customFormat="1" ht="10.35" customHeight="1" x14ac:dyDescent="0.3">
      <c r="B55" s="33"/>
      <c r="C55" s="34"/>
      <c r="D55" s="34"/>
      <c r="E55" s="34"/>
      <c r="F55" s="34"/>
      <c r="G55" s="34"/>
      <c r="H55" s="34"/>
      <c r="I55" s="90"/>
      <c r="J55" s="34"/>
      <c r="K55" s="37"/>
    </row>
    <row r="56" spans="2:47" s="1" customFormat="1" ht="29.25" customHeight="1" x14ac:dyDescent="0.3">
      <c r="B56" s="33"/>
      <c r="C56" s="118" t="s">
        <v>88</v>
      </c>
      <c r="D56" s="34"/>
      <c r="E56" s="34"/>
      <c r="F56" s="34"/>
      <c r="G56" s="34"/>
      <c r="H56" s="34"/>
      <c r="I56" s="90"/>
      <c r="J56" s="100">
        <f>J85</f>
        <v>0</v>
      </c>
      <c r="K56" s="37"/>
      <c r="AU56" s="16" t="s">
        <v>89</v>
      </c>
    </row>
    <row r="57" spans="2:47" s="7" customFormat="1" ht="24.95" customHeight="1" x14ac:dyDescent="0.3">
      <c r="B57" s="119"/>
      <c r="C57" s="120"/>
      <c r="D57" s="121" t="s">
        <v>90</v>
      </c>
      <c r="E57" s="122"/>
      <c r="F57" s="122"/>
      <c r="G57" s="122"/>
      <c r="H57" s="122"/>
      <c r="I57" s="123"/>
      <c r="J57" s="124">
        <f>J86</f>
        <v>0</v>
      </c>
      <c r="K57" s="125"/>
    </row>
    <row r="58" spans="2:47" s="8" customFormat="1" ht="19.899999999999999" customHeight="1" x14ac:dyDescent="0.3">
      <c r="B58" s="126"/>
      <c r="C58" s="127"/>
      <c r="D58" s="128" t="s">
        <v>91</v>
      </c>
      <c r="E58" s="129"/>
      <c r="F58" s="129"/>
      <c r="G58" s="129"/>
      <c r="H58" s="129"/>
      <c r="I58" s="130"/>
      <c r="J58" s="131">
        <f>J87</f>
        <v>0</v>
      </c>
      <c r="K58" s="132"/>
    </row>
    <row r="59" spans="2:47" s="8" customFormat="1" ht="19.899999999999999" customHeight="1" x14ac:dyDescent="0.3">
      <c r="B59" s="126"/>
      <c r="C59" s="127"/>
      <c r="D59" s="128" t="s">
        <v>92</v>
      </c>
      <c r="E59" s="129"/>
      <c r="F59" s="129"/>
      <c r="G59" s="129"/>
      <c r="H59" s="129"/>
      <c r="I59" s="130"/>
      <c r="J59" s="131">
        <f>J135</f>
        <v>0</v>
      </c>
      <c r="K59" s="132"/>
    </row>
    <row r="60" spans="2:47" s="8" customFormat="1" ht="19.899999999999999" customHeight="1" x14ac:dyDescent="0.3">
      <c r="B60" s="126"/>
      <c r="C60" s="127"/>
      <c r="D60" s="128" t="s">
        <v>93</v>
      </c>
      <c r="E60" s="129"/>
      <c r="F60" s="129"/>
      <c r="G60" s="129"/>
      <c r="H60" s="129"/>
      <c r="I60" s="130"/>
      <c r="J60" s="131">
        <f>J140</f>
        <v>0</v>
      </c>
      <c r="K60" s="132"/>
    </row>
    <row r="61" spans="2:47" s="8" customFormat="1" ht="19.899999999999999" customHeight="1" x14ac:dyDescent="0.3">
      <c r="B61" s="126"/>
      <c r="C61" s="127"/>
      <c r="D61" s="128" t="s">
        <v>94</v>
      </c>
      <c r="E61" s="129"/>
      <c r="F61" s="129"/>
      <c r="G61" s="129"/>
      <c r="H61" s="129"/>
      <c r="I61" s="130"/>
      <c r="J61" s="131">
        <f>J144</f>
        <v>0</v>
      </c>
      <c r="K61" s="132"/>
    </row>
    <row r="62" spans="2:47" s="8" customFormat="1" ht="19.899999999999999" customHeight="1" x14ac:dyDescent="0.3">
      <c r="B62" s="126"/>
      <c r="C62" s="127"/>
      <c r="D62" s="128" t="s">
        <v>95</v>
      </c>
      <c r="E62" s="129"/>
      <c r="F62" s="129"/>
      <c r="G62" s="129"/>
      <c r="H62" s="129"/>
      <c r="I62" s="130"/>
      <c r="J62" s="131">
        <f>J156</f>
        <v>0</v>
      </c>
      <c r="K62" s="132"/>
    </row>
    <row r="63" spans="2:47" s="8" customFormat="1" ht="19.899999999999999" customHeight="1" x14ac:dyDescent="0.3">
      <c r="B63" s="126"/>
      <c r="C63" s="127"/>
      <c r="D63" s="128" t="s">
        <v>96</v>
      </c>
      <c r="E63" s="129"/>
      <c r="F63" s="129"/>
      <c r="G63" s="129"/>
      <c r="H63" s="129"/>
      <c r="I63" s="130"/>
      <c r="J63" s="131">
        <f>J163</f>
        <v>0</v>
      </c>
      <c r="K63" s="132"/>
    </row>
    <row r="64" spans="2:47" s="8" customFormat="1" ht="19.899999999999999" customHeight="1" x14ac:dyDescent="0.3">
      <c r="B64" s="126"/>
      <c r="C64" s="127"/>
      <c r="D64" s="128" t="s">
        <v>97</v>
      </c>
      <c r="E64" s="129"/>
      <c r="F64" s="129"/>
      <c r="G64" s="129"/>
      <c r="H64" s="129"/>
      <c r="I64" s="130"/>
      <c r="J64" s="131">
        <f>J174</f>
        <v>0</v>
      </c>
      <c r="K64" s="132"/>
    </row>
    <row r="65" spans="2:12" s="8" customFormat="1" ht="19.899999999999999" customHeight="1" x14ac:dyDescent="0.3">
      <c r="B65" s="126"/>
      <c r="C65" s="127"/>
      <c r="D65" s="128" t="s">
        <v>98</v>
      </c>
      <c r="E65" s="129"/>
      <c r="F65" s="129"/>
      <c r="G65" s="129"/>
      <c r="H65" s="129"/>
      <c r="I65" s="130"/>
      <c r="J65" s="131">
        <f>J193</f>
        <v>0</v>
      </c>
      <c r="K65" s="132"/>
    </row>
    <row r="66" spans="2:12" s="1" customFormat="1" ht="21.75" customHeight="1" x14ac:dyDescent="0.3">
      <c r="B66" s="33"/>
      <c r="C66" s="34"/>
      <c r="D66" s="34"/>
      <c r="E66" s="34"/>
      <c r="F66" s="34"/>
      <c r="G66" s="34"/>
      <c r="H66" s="34"/>
      <c r="I66" s="90"/>
      <c r="J66" s="34"/>
      <c r="K66" s="37"/>
    </row>
    <row r="67" spans="2:12" s="1" customFormat="1" ht="6.95" customHeight="1" x14ac:dyDescent="0.3">
      <c r="B67" s="48"/>
      <c r="C67" s="49"/>
      <c r="D67" s="49"/>
      <c r="E67" s="49"/>
      <c r="F67" s="49"/>
      <c r="G67" s="49"/>
      <c r="H67" s="49"/>
      <c r="I67" s="111"/>
      <c r="J67" s="49"/>
      <c r="K67" s="50"/>
    </row>
    <row r="71" spans="2:12" s="1" customFormat="1" ht="6.95" customHeight="1" x14ac:dyDescent="0.3">
      <c r="B71" s="51"/>
      <c r="C71" s="52"/>
      <c r="D71" s="52"/>
      <c r="E71" s="52"/>
      <c r="F71" s="52"/>
      <c r="G71" s="52"/>
      <c r="H71" s="52"/>
      <c r="I71" s="112"/>
      <c r="J71" s="52"/>
      <c r="K71" s="52"/>
      <c r="L71" s="33"/>
    </row>
    <row r="72" spans="2:12" s="1" customFormat="1" ht="36.950000000000003" customHeight="1" x14ac:dyDescent="0.3">
      <c r="B72" s="33"/>
      <c r="C72" s="53" t="s">
        <v>99</v>
      </c>
      <c r="L72" s="33"/>
    </row>
    <row r="73" spans="2:12" s="1" customFormat="1" ht="6.95" customHeight="1" x14ac:dyDescent="0.3">
      <c r="B73" s="33"/>
      <c r="L73" s="33"/>
    </row>
    <row r="74" spans="2:12" s="1" customFormat="1" ht="14.45" customHeight="1" x14ac:dyDescent="0.3">
      <c r="B74" s="33"/>
      <c r="C74" s="55" t="s">
        <v>17</v>
      </c>
      <c r="L74" s="33"/>
    </row>
    <row r="75" spans="2:12" s="1" customFormat="1" ht="22.5" customHeight="1" x14ac:dyDescent="0.3">
      <c r="B75" s="33"/>
      <c r="E75" s="250" t="str">
        <f>E7</f>
        <v>Oprava zpevněné plochy v areálu MŠO, Blahoslavova 6</v>
      </c>
      <c r="F75" s="212"/>
      <c r="G75" s="212"/>
      <c r="H75" s="212"/>
      <c r="L75" s="33"/>
    </row>
    <row r="76" spans="2:12" s="1" customFormat="1" ht="14.45" customHeight="1" x14ac:dyDescent="0.3">
      <c r="B76" s="33"/>
      <c r="C76" s="55" t="s">
        <v>83</v>
      </c>
      <c r="L76" s="33"/>
    </row>
    <row r="77" spans="2:12" s="1" customFormat="1" ht="23.25" customHeight="1" x14ac:dyDescent="0.3">
      <c r="B77" s="33"/>
      <c r="E77" s="230" t="str">
        <f>E9</f>
        <v>SO 01 - Zpevněné plochy</v>
      </c>
      <c r="F77" s="212"/>
      <c r="G77" s="212"/>
      <c r="H77" s="212"/>
      <c r="L77" s="33"/>
    </row>
    <row r="78" spans="2:12" s="1" customFormat="1" ht="6.95" customHeight="1" x14ac:dyDescent="0.3">
      <c r="B78" s="33"/>
      <c r="L78" s="33"/>
    </row>
    <row r="79" spans="2:12" s="1" customFormat="1" ht="18" customHeight="1" x14ac:dyDescent="0.3">
      <c r="B79" s="33"/>
      <c r="C79" s="55" t="s">
        <v>23</v>
      </c>
      <c r="F79" s="133" t="str">
        <f>F12</f>
        <v>Ostrava</v>
      </c>
      <c r="I79" s="134" t="s">
        <v>25</v>
      </c>
      <c r="J79" s="59" t="str">
        <f>IF(J12="","",J12)</f>
        <v>13. 3. 2017</v>
      </c>
      <c r="L79" s="33"/>
    </row>
    <row r="80" spans="2:12" s="1" customFormat="1" ht="6.95" customHeight="1" x14ac:dyDescent="0.3">
      <c r="B80" s="33"/>
      <c r="L80" s="33"/>
    </row>
    <row r="81" spans="2:65" s="1" customFormat="1" x14ac:dyDescent="0.3">
      <c r="B81" s="33"/>
      <c r="C81" s="55" t="s">
        <v>29</v>
      </c>
      <c r="F81" s="133" t="str">
        <f>E15</f>
        <v xml:space="preserve"> </v>
      </c>
      <c r="I81" s="134" t="s">
        <v>35</v>
      </c>
      <c r="J81" s="133" t="str">
        <f>E21</f>
        <v xml:space="preserve"> </v>
      </c>
      <c r="L81" s="33"/>
    </row>
    <row r="82" spans="2:65" s="1" customFormat="1" ht="14.45" customHeight="1" x14ac:dyDescent="0.3">
      <c r="B82" s="33"/>
      <c r="C82" s="55" t="s">
        <v>33</v>
      </c>
      <c r="F82" s="133" t="str">
        <f>IF(E18="","",E18)</f>
        <v/>
      </c>
      <c r="L82" s="33"/>
    </row>
    <row r="83" spans="2:65" s="1" customFormat="1" ht="10.35" customHeight="1" x14ac:dyDescent="0.3">
      <c r="B83" s="33"/>
      <c r="L83" s="33"/>
    </row>
    <row r="84" spans="2:65" s="9" customFormat="1" ht="29.25" customHeight="1" x14ac:dyDescent="0.3">
      <c r="B84" s="135"/>
      <c r="C84" s="136" t="s">
        <v>100</v>
      </c>
      <c r="D84" s="137" t="s">
        <v>57</v>
      </c>
      <c r="E84" s="137" t="s">
        <v>53</v>
      </c>
      <c r="F84" s="137" t="s">
        <v>101</v>
      </c>
      <c r="G84" s="137" t="s">
        <v>102</v>
      </c>
      <c r="H84" s="137" t="s">
        <v>103</v>
      </c>
      <c r="I84" s="138" t="s">
        <v>104</v>
      </c>
      <c r="J84" s="137" t="s">
        <v>87</v>
      </c>
      <c r="K84" s="139" t="s">
        <v>105</v>
      </c>
      <c r="L84" s="135"/>
      <c r="M84" s="66" t="s">
        <v>106</v>
      </c>
      <c r="N84" s="67" t="s">
        <v>42</v>
      </c>
      <c r="O84" s="67" t="s">
        <v>107</v>
      </c>
      <c r="P84" s="67" t="s">
        <v>108</v>
      </c>
      <c r="Q84" s="67" t="s">
        <v>109</v>
      </c>
      <c r="R84" s="67" t="s">
        <v>110</v>
      </c>
      <c r="S84" s="67" t="s">
        <v>111</v>
      </c>
      <c r="T84" s="68" t="s">
        <v>112</v>
      </c>
    </row>
    <row r="85" spans="2:65" s="1" customFormat="1" ht="29.25" customHeight="1" x14ac:dyDescent="0.35">
      <c r="B85" s="33"/>
      <c r="C85" s="70" t="s">
        <v>88</v>
      </c>
      <c r="J85" s="140">
        <f>BK85</f>
        <v>0</v>
      </c>
      <c r="L85" s="33"/>
      <c r="M85" s="69"/>
      <c r="N85" s="60"/>
      <c r="O85" s="60"/>
      <c r="P85" s="141">
        <f>P86</f>
        <v>0</v>
      </c>
      <c r="Q85" s="60"/>
      <c r="R85" s="141">
        <f>R86</f>
        <v>122.23065742</v>
      </c>
      <c r="S85" s="60"/>
      <c r="T85" s="142">
        <f>T86</f>
        <v>53.770499999999998</v>
      </c>
      <c r="AT85" s="16" t="s">
        <v>71</v>
      </c>
      <c r="AU85" s="16" t="s">
        <v>89</v>
      </c>
      <c r="BK85" s="143">
        <f>BK86</f>
        <v>0</v>
      </c>
    </row>
    <row r="86" spans="2:65" s="10" customFormat="1" ht="37.35" customHeight="1" x14ac:dyDescent="0.35">
      <c r="B86" s="144"/>
      <c r="D86" s="145" t="s">
        <v>71</v>
      </c>
      <c r="E86" s="146" t="s">
        <v>113</v>
      </c>
      <c r="F86" s="146" t="s">
        <v>114</v>
      </c>
      <c r="I86" s="147"/>
      <c r="J86" s="148">
        <f>BK86</f>
        <v>0</v>
      </c>
      <c r="L86" s="144"/>
      <c r="M86" s="149"/>
      <c r="N86" s="150"/>
      <c r="O86" s="150"/>
      <c r="P86" s="151">
        <f>P87+P135+P140+P144+P156+P163+P174+P193</f>
        <v>0</v>
      </c>
      <c r="Q86" s="150"/>
      <c r="R86" s="151">
        <f>R87+R135+R140+R144+R156+R163+R174+R193</f>
        <v>122.23065742</v>
      </c>
      <c r="S86" s="150"/>
      <c r="T86" s="152">
        <f>T87+T135+T140+T144+T156+T163+T174+T193</f>
        <v>53.770499999999998</v>
      </c>
      <c r="AR86" s="145" t="s">
        <v>22</v>
      </c>
      <c r="AT86" s="153" t="s">
        <v>71</v>
      </c>
      <c r="AU86" s="153" t="s">
        <v>72</v>
      </c>
      <c r="AY86" s="145" t="s">
        <v>115</v>
      </c>
      <c r="BK86" s="154">
        <f>BK87+BK135+BK140+BK144+BK156+BK163+BK174+BK193</f>
        <v>0</v>
      </c>
    </row>
    <row r="87" spans="2:65" s="10" customFormat="1" ht="19.899999999999999" customHeight="1" x14ac:dyDescent="0.3">
      <c r="B87" s="144"/>
      <c r="D87" s="155" t="s">
        <v>71</v>
      </c>
      <c r="E87" s="156" t="s">
        <v>22</v>
      </c>
      <c r="F87" s="156" t="s">
        <v>116</v>
      </c>
      <c r="I87" s="147"/>
      <c r="J87" s="157">
        <f>BK87</f>
        <v>0</v>
      </c>
      <c r="L87" s="144"/>
      <c r="M87" s="149"/>
      <c r="N87" s="150"/>
      <c r="O87" s="150"/>
      <c r="P87" s="151">
        <f>SUM(P88:P134)</f>
        <v>0</v>
      </c>
      <c r="Q87" s="150"/>
      <c r="R87" s="151">
        <f>SUM(R88:R134)</f>
        <v>0</v>
      </c>
      <c r="S87" s="150"/>
      <c r="T87" s="152">
        <f>SUM(T88:T134)</f>
        <v>53.358499999999999</v>
      </c>
      <c r="AR87" s="145" t="s">
        <v>22</v>
      </c>
      <c r="AT87" s="153" t="s">
        <v>71</v>
      </c>
      <c r="AU87" s="153" t="s">
        <v>22</v>
      </c>
      <c r="AY87" s="145" t="s">
        <v>115</v>
      </c>
      <c r="BK87" s="154">
        <f>SUM(BK88:BK134)</f>
        <v>0</v>
      </c>
    </row>
    <row r="88" spans="2:65" s="1" customFormat="1" ht="57" customHeight="1" x14ac:dyDescent="0.3">
      <c r="B88" s="158"/>
      <c r="C88" s="159" t="s">
        <v>22</v>
      </c>
      <c r="D88" s="159" t="s">
        <v>117</v>
      </c>
      <c r="E88" s="160" t="s">
        <v>118</v>
      </c>
      <c r="F88" s="161" t="s">
        <v>119</v>
      </c>
      <c r="G88" s="162" t="s">
        <v>120</v>
      </c>
      <c r="H88" s="163">
        <v>25</v>
      </c>
      <c r="I88" s="164"/>
      <c r="J88" s="165">
        <f>ROUND(I88*H88,2)</f>
        <v>0</v>
      </c>
      <c r="K88" s="161" t="s">
        <v>121</v>
      </c>
      <c r="L88" s="33"/>
      <c r="M88" s="166" t="s">
        <v>3</v>
      </c>
      <c r="N88" s="167" t="s">
        <v>43</v>
      </c>
      <c r="O88" s="34"/>
      <c r="P88" s="168">
        <f>O88*H88</f>
        <v>0</v>
      </c>
      <c r="Q88" s="168">
        <v>0</v>
      </c>
      <c r="R88" s="168">
        <f>Q88*H88</f>
        <v>0</v>
      </c>
      <c r="S88" s="168">
        <v>0.255</v>
      </c>
      <c r="T88" s="169">
        <f>S88*H88</f>
        <v>6.375</v>
      </c>
      <c r="AR88" s="16" t="s">
        <v>122</v>
      </c>
      <c r="AT88" s="16" t="s">
        <v>117</v>
      </c>
      <c r="AU88" s="16" t="s">
        <v>80</v>
      </c>
      <c r="AY88" s="16" t="s">
        <v>115</v>
      </c>
      <c r="BE88" s="170">
        <f>IF(N88="základní",J88,0)</f>
        <v>0</v>
      </c>
      <c r="BF88" s="170">
        <f>IF(N88="snížená",J88,0)</f>
        <v>0</v>
      </c>
      <c r="BG88" s="170">
        <f>IF(N88="zákl. přenesená",J88,0)</f>
        <v>0</v>
      </c>
      <c r="BH88" s="170">
        <f>IF(N88="sníž. přenesená",J88,0)</f>
        <v>0</v>
      </c>
      <c r="BI88" s="170">
        <f>IF(N88="nulová",J88,0)</f>
        <v>0</v>
      </c>
      <c r="BJ88" s="16" t="s">
        <v>22</v>
      </c>
      <c r="BK88" s="170">
        <f>ROUND(I88*H88,2)</f>
        <v>0</v>
      </c>
      <c r="BL88" s="16" t="s">
        <v>122</v>
      </c>
      <c r="BM88" s="16" t="s">
        <v>123</v>
      </c>
    </row>
    <row r="89" spans="2:65" s="1" customFormat="1" ht="175.5" x14ac:dyDescent="0.3">
      <c r="B89" s="33"/>
      <c r="D89" s="171" t="s">
        <v>124</v>
      </c>
      <c r="F89" s="172" t="s">
        <v>125</v>
      </c>
      <c r="I89" s="173"/>
      <c r="L89" s="33"/>
      <c r="M89" s="62"/>
      <c r="N89" s="34"/>
      <c r="O89" s="34"/>
      <c r="P89" s="34"/>
      <c r="Q89" s="34"/>
      <c r="R89" s="34"/>
      <c r="S89" s="34"/>
      <c r="T89" s="63"/>
      <c r="AT89" s="16" t="s">
        <v>124</v>
      </c>
      <c r="AU89" s="16" t="s">
        <v>80</v>
      </c>
    </row>
    <row r="90" spans="2:65" s="1" customFormat="1" ht="27" x14ac:dyDescent="0.3">
      <c r="B90" s="33"/>
      <c r="D90" s="174" t="s">
        <v>126</v>
      </c>
      <c r="F90" s="175" t="s">
        <v>127</v>
      </c>
      <c r="I90" s="173"/>
      <c r="L90" s="33"/>
      <c r="M90" s="62"/>
      <c r="N90" s="34"/>
      <c r="O90" s="34"/>
      <c r="P90" s="34"/>
      <c r="Q90" s="34"/>
      <c r="R90" s="34"/>
      <c r="S90" s="34"/>
      <c r="T90" s="63"/>
      <c r="AT90" s="16" t="s">
        <v>126</v>
      </c>
      <c r="AU90" s="16" t="s">
        <v>80</v>
      </c>
    </row>
    <row r="91" spans="2:65" s="1" customFormat="1" ht="57" customHeight="1" x14ac:dyDescent="0.3">
      <c r="B91" s="158"/>
      <c r="C91" s="159" t="s">
        <v>80</v>
      </c>
      <c r="D91" s="159" t="s">
        <v>117</v>
      </c>
      <c r="E91" s="160" t="s">
        <v>128</v>
      </c>
      <c r="F91" s="161" t="s">
        <v>129</v>
      </c>
      <c r="G91" s="162" t="s">
        <v>120</v>
      </c>
      <c r="H91" s="163">
        <v>52.9</v>
      </c>
      <c r="I91" s="164"/>
      <c r="J91" s="165">
        <f>ROUND(I91*H91,2)</f>
        <v>0</v>
      </c>
      <c r="K91" s="161" t="s">
        <v>121</v>
      </c>
      <c r="L91" s="33"/>
      <c r="M91" s="166" t="s">
        <v>3</v>
      </c>
      <c r="N91" s="167" t="s">
        <v>43</v>
      </c>
      <c r="O91" s="34"/>
      <c r="P91" s="168">
        <f>O91*H91</f>
        <v>0</v>
      </c>
      <c r="Q91" s="168">
        <v>0</v>
      </c>
      <c r="R91" s="168">
        <f>Q91*H91</f>
        <v>0</v>
      </c>
      <c r="S91" s="168">
        <v>5.5E-2</v>
      </c>
      <c r="T91" s="169">
        <f>S91*H91</f>
        <v>2.9095</v>
      </c>
      <c r="AR91" s="16" t="s">
        <v>122</v>
      </c>
      <c r="AT91" s="16" t="s">
        <v>117</v>
      </c>
      <c r="AU91" s="16" t="s">
        <v>80</v>
      </c>
      <c r="AY91" s="16" t="s">
        <v>115</v>
      </c>
      <c r="BE91" s="170">
        <f>IF(N91="základní",J91,0)</f>
        <v>0</v>
      </c>
      <c r="BF91" s="170">
        <f>IF(N91="snížená",J91,0)</f>
        <v>0</v>
      </c>
      <c r="BG91" s="170">
        <f>IF(N91="zákl. přenesená",J91,0)</f>
        <v>0</v>
      </c>
      <c r="BH91" s="170">
        <f>IF(N91="sníž. přenesená",J91,0)</f>
        <v>0</v>
      </c>
      <c r="BI91" s="170">
        <f>IF(N91="nulová",J91,0)</f>
        <v>0</v>
      </c>
      <c r="BJ91" s="16" t="s">
        <v>22</v>
      </c>
      <c r="BK91" s="170">
        <f>ROUND(I91*H91,2)</f>
        <v>0</v>
      </c>
      <c r="BL91" s="16" t="s">
        <v>122</v>
      </c>
      <c r="BM91" s="16" t="s">
        <v>130</v>
      </c>
    </row>
    <row r="92" spans="2:65" s="1" customFormat="1" ht="175.5" x14ac:dyDescent="0.3">
      <c r="B92" s="33"/>
      <c r="D92" s="171" t="s">
        <v>124</v>
      </c>
      <c r="F92" s="172" t="s">
        <v>125</v>
      </c>
      <c r="I92" s="173"/>
      <c r="L92" s="33"/>
      <c r="M92" s="62"/>
      <c r="N92" s="34"/>
      <c r="O92" s="34"/>
      <c r="P92" s="34"/>
      <c r="Q92" s="34"/>
      <c r="R92" s="34"/>
      <c r="S92" s="34"/>
      <c r="T92" s="63"/>
      <c r="AT92" s="16" t="s">
        <v>124</v>
      </c>
      <c r="AU92" s="16" t="s">
        <v>80</v>
      </c>
    </row>
    <row r="93" spans="2:65" s="1" customFormat="1" ht="27" x14ac:dyDescent="0.3">
      <c r="B93" s="33"/>
      <c r="D93" s="174" t="s">
        <v>126</v>
      </c>
      <c r="F93" s="175" t="s">
        <v>131</v>
      </c>
      <c r="I93" s="173"/>
      <c r="L93" s="33"/>
      <c r="M93" s="62"/>
      <c r="N93" s="34"/>
      <c r="O93" s="34"/>
      <c r="P93" s="34"/>
      <c r="Q93" s="34"/>
      <c r="R93" s="34"/>
      <c r="S93" s="34"/>
      <c r="T93" s="63"/>
      <c r="AT93" s="16" t="s">
        <v>126</v>
      </c>
      <c r="AU93" s="16" t="s">
        <v>80</v>
      </c>
    </row>
    <row r="94" spans="2:65" s="1" customFormat="1" ht="44.25" customHeight="1" x14ac:dyDescent="0.3">
      <c r="B94" s="158"/>
      <c r="C94" s="159" t="s">
        <v>132</v>
      </c>
      <c r="D94" s="159" t="s">
        <v>117</v>
      </c>
      <c r="E94" s="160" t="s">
        <v>133</v>
      </c>
      <c r="F94" s="161" t="s">
        <v>134</v>
      </c>
      <c r="G94" s="162" t="s">
        <v>120</v>
      </c>
      <c r="H94" s="163">
        <v>113.75</v>
      </c>
      <c r="I94" s="164"/>
      <c r="J94" s="165">
        <f>ROUND(I94*H94,2)</f>
        <v>0</v>
      </c>
      <c r="K94" s="161" t="s">
        <v>121</v>
      </c>
      <c r="L94" s="33"/>
      <c r="M94" s="166" t="s">
        <v>3</v>
      </c>
      <c r="N94" s="167" t="s">
        <v>43</v>
      </c>
      <c r="O94" s="34"/>
      <c r="P94" s="168">
        <f>O94*H94</f>
        <v>0</v>
      </c>
      <c r="Q94" s="168">
        <v>0</v>
      </c>
      <c r="R94" s="168">
        <f>Q94*H94</f>
        <v>0</v>
      </c>
      <c r="S94" s="168">
        <v>0.24</v>
      </c>
      <c r="T94" s="169">
        <f>S94*H94</f>
        <v>27.3</v>
      </c>
      <c r="AR94" s="16" t="s">
        <v>122</v>
      </c>
      <c r="AT94" s="16" t="s">
        <v>117</v>
      </c>
      <c r="AU94" s="16" t="s">
        <v>80</v>
      </c>
      <c r="AY94" s="16" t="s">
        <v>115</v>
      </c>
      <c r="BE94" s="170">
        <f>IF(N94="základní",J94,0)</f>
        <v>0</v>
      </c>
      <c r="BF94" s="170">
        <f>IF(N94="snížená",J94,0)</f>
        <v>0</v>
      </c>
      <c r="BG94" s="170">
        <f>IF(N94="zákl. přenesená",J94,0)</f>
        <v>0</v>
      </c>
      <c r="BH94" s="170">
        <f>IF(N94="sníž. přenesená",J94,0)</f>
        <v>0</v>
      </c>
      <c r="BI94" s="170">
        <f>IF(N94="nulová",J94,0)</f>
        <v>0</v>
      </c>
      <c r="BJ94" s="16" t="s">
        <v>22</v>
      </c>
      <c r="BK94" s="170">
        <f>ROUND(I94*H94,2)</f>
        <v>0</v>
      </c>
      <c r="BL94" s="16" t="s">
        <v>122</v>
      </c>
      <c r="BM94" s="16" t="s">
        <v>135</v>
      </c>
    </row>
    <row r="95" spans="2:65" s="1" customFormat="1" ht="256.5" x14ac:dyDescent="0.3">
      <c r="B95" s="33"/>
      <c r="D95" s="171" t="s">
        <v>124</v>
      </c>
      <c r="F95" s="172" t="s">
        <v>136</v>
      </c>
      <c r="I95" s="173"/>
      <c r="L95" s="33"/>
      <c r="M95" s="62"/>
      <c r="N95" s="34"/>
      <c r="O95" s="34"/>
      <c r="P95" s="34"/>
      <c r="Q95" s="34"/>
      <c r="R95" s="34"/>
      <c r="S95" s="34"/>
      <c r="T95" s="63"/>
      <c r="AT95" s="16" t="s">
        <v>124</v>
      </c>
      <c r="AU95" s="16" t="s">
        <v>80</v>
      </c>
    </row>
    <row r="96" spans="2:65" s="1" customFormat="1" ht="27" x14ac:dyDescent="0.3">
      <c r="B96" s="33"/>
      <c r="D96" s="174" t="s">
        <v>126</v>
      </c>
      <c r="F96" s="175" t="s">
        <v>137</v>
      </c>
      <c r="I96" s="173"/>
      <c r="L96" s="33"/>
      <c r="M96" s="62"/>
      <c r="N96" s="34"/>
      <c r="O96" s="34"/>
      <c r="P96" s="34"/>
      <c r="Q96" s="34"/>
      <c r="R96" s="34"/>
      <c r="S96" s="34"/>
      <c r="T96" s="63"/>
      <c r="AT96" s="16" t="s">
        <v>126</v>
      </c>
      <c r="AU96" s="16" t="s">
        <v>80</v>
      </c>
    </row>
    <row r="97" spans="2:65" s="1" customFormat="1" ht="44.25" customHeight="1" x14ac:dyDescent="0.3">
      <c r="B97" s="158"/>
      <c r="C97" s="159" t="s">
        <v>122</v>
      </c>
      <c r="D97" s="159" t="s">
        <v>117</v>
      </c>
      <c r="E97" s="160" t="s">
        <v>138</v>
      </c>
      <c r="F97" s="161" t="s">
        <v>139</v>
      </c>
      <c r="G97" s="162" t="s">
        <v>120</v>
      </c>
      <c r="H97" s="163">
        <v>113.75</v>
      </c>
      <c r="I97" s="164"/>
      <c r="J97" s="165">
        <f>ROUND(I97*H97,2)</f>
        <v>0</v>
      </c>
      <c r="K97" s="161" t="s">
        <v>121</v>
      </c>
      <c r="L97" s="33"/>
      <c r="M97" s="166" t="s">
        <v>3</v>
      </c>
      <c r="N97" s="167" t="s">
        <v>43</v>
      </c>
      <c r="O97" s="34"/>
      <c r="P97" s="168">
        <f>O97*H97</f>
        <v>0</v>
      </c>
      <c r="Q97" s="168">
        <v>0</v>
      </c>
      <c r="R97" s="168">
        <f>Q97*H97</f>
        <v>0</v>
      </c>
      <c r="S97" s="168">
        <v>0.13</v>
      </c>
      <c r="T97" s="169">
        <f>S97*H97</f>
        <v>14.7875</v>
      </c>
      <c r="AR97" s="16" t="s">
        <v>122</v>
      </c>
      <c r="AT97" s="16" t="s">
        <v>117</v>
      </c>
      <c r="AU97" s="16" t="s">
        <v>80</v>
      </c>
      <c r="AY97" s="16" t="s">
        <v>115</v>
      </c>
      <c r="BE97" s="170">
        <f>IF(N97="základní",J97,0)</f>
        <v>0</v>
      </c>
      <c r="BF97" s="170">
        <f>IF(N97="snížená",J97,0)</f>
        <v>0</v>
      </c>
      <c r="BG97" s="170">
        <f>IF(N97="zákl. přenesená",J97,0)</f>
        <v>0</v>
      </c>
      <c r="BH97" s="170">
        <f>IF(N97="sníž. přenesená",J97,0)</f>
        <v>0</v>
      </c>
      <c r="BI97" s="170">
        <f>IF(N97="nulová",J97,0)</f>
        <v>0</v>
      </c>
      <c r="BJ97" s="16" t="s">
        <v>22</v>
      </c>
      <c r="BK97" s="170">
        <f>ROUND(I97*H97,2)</f>
        <v>0</v>
      </c>
      <c r="BL97" s="16" t="s">
        <v>122</v>
      </c>
      <c r="BM97" s="16" t="s">
        <v>140</v>
      </c>
    </row>
    <row r="98" spans="2:65" s="1" customFormat="1" ht="256.5" x14ac:dyDescent="0.3">
      <c r="B98" s="33"/>
      <c r="D98" s="171" t="s">
        <v>124</v>
      </c>
      <c r="F98" s="172" t="s">
        <v>136</v>
      </c>
      <c r="I98" s="173"/>
      <c r="L98" s="33"/>
      <c r="M98" s="62"/>
      <c r="N98" s="34"/>
      <c r="O98" s="34"/>
      <c r="P98" s="34"/>
      <c r="Q98" s="34"/>
      <c r="R98" s="34"/>
      <c r="S98" s="34"/>
      <c r="T98" s="63"/>
      <c r="AT98" s="16" t="s">
        <v>124</v>
      </c>
      <c r="AU98" s="16" t="s">
        <v>80</v>
      </c>
    </row>
    <row r="99" spans="2:65" s="1" customFormat="1" ht="27" x14ac:dyDescent="0.3">
      <c r="B99" s="33"/>
      <c r="D99" s="174" t="s">
        <v>126</v>
      </c>
      <c r="F99" s="175" t="s">
        <v>141</v>
      </c>
      <c r="I99" s="173"/>
      <c r="L99" s="33"/>
      <c r="M99" s="62"/>
      <c r="N99" s="34"/>
      <c r="O99" s="34"/>
      <c r="P99" s="34"/>
      <c r="Q99" s="34"/>
      <c r="R99" s="34"/>
      <c r="S99" s="34"/>
      <c r="T99" s="63"/>
      <c r="AT99" s="16" t="s">
        <v>126</v>
      </c>
      <c r="AU99" s="16" t="s">
        <v>80</v>
      </c>
    </row>
    <row r="100" spans="2:65" s="1" customFormat="1" ht="31.5" customHeight="1" x14ac:dyDescent="0.3">
      <c r="B100" s="158"/>
      <c r="C100" s="159" t="s">
        <v>142</v>
      </c>
      <c r="D100" s="159" t="s">
        <v>117</v>
      </c>
      <c r="E100" s="160" t="s">
        <v>143</v>
      </c>
      <c r="F100" s="161" t="s">
        <v>144</v>
      </c>
      <c r="G100" s="162" t="s">
        <v>145</v>
      </c>
      <c r="H100" s="163">
        <v>6.85</v>
      </c>
      <c r="I100" s="164"/>
      <c r="J100" s="165">
        <f>ROUND(I100*H100,2)</f>
        <v>0</v>
      </c>
      <c r="K100" s="161" t="s">
        <v>3</v>
      </c>
      <c r="L100" s="33"/>
      <c r="M100" s="166" t="s">
        <v>3</v>
      </c>
      <c r="N100" s="167" t="s">
        <v>43</v>
      </c>
      <c r="O100" s="34"/>
      <c r="P100" s="168">
        <f>O100*H100</f>
        <v>0</v>
      </c>
      <c r="Q100" s="168">
        <v>0</v>
      </c>
      <c r="R100" s="168">
        <f>Q100*H100</f>
        <v>0</v>
      </c>
      <c r="S100" s="168">
        <v>0.28999999999999998</v>
      </c>
      <c r="T100" s="169">
        <f>S100*H100</f>
        <v>1.9864999999999997</v>
      </c>
      <c r="AR100" s="16" t="s">
        <v>122</v>
      </c>
      <c r="AT100" s="16" t="s">
        <v>117</v>
      </c>
      <c r="AU100" s="16" t="s">
        <v>80</v>
      </c>
      <c r="AY100" s="16" t="s">
        <v>115</v>
      </c>
      <c r="BE100" s="170">
        <f>IF(N100="základní",J100,0)</f>
        <v>0</v>
      </c>
      <c r="BF100" s="170">
        <f>IF(N100="snížená",J100,0)</f>
        <v>0</v>
      </c>
      <c r="BG100" s="170">
        <f>IF(N100="zákl. přenesená",J100,0)</f>
        <v>0</v>
      </c>
      <c r="BH100" s="170">
        <f>IF(N100="sníž. přenesená",J100,0)</f>
        <v>0</v>
      </c>
      <c r="BI100" s="170">
        <f>IF(N100="nulová",J100,0)</f>
        <v>0</v>
      </c>
      <c r="BJ100" s="16" t="s">
        <v>22</v>
      </c>
      <c r="BK100" s="170">
        <f>ROUND(I100*H100,2)</f>
        <v>0</v>
      </c>
      <c r="BL100" s="16" t="s">
        <v>122</v>
      </c>
      <c r="BM100" s="16" t="s">
        <v>146</v>
      </c>
    </row>
    <row r="101" spans="2:65" s="1" customFormat="1" ht="148.5" x14ac:dyDescent="0.3">
      <c r="B101" s="33"/>
      <c r="D101" s="174" t="s">
        <v>124</v>
      </c>
      <c r="F101" s="175" t="s">
        <v>147</v>
      </c>
      <c r="I101" s="173"/>
      <c r="L101" s="33"/>
      <c r="M101" s="62"/>
      <c r="N101" s="34"/>
      <c r="O101" s="34"/>
      <c r="P101" s="34"/>
      <c r="Q101" s="34"/>
      <c r="R101" s="34"/>
      <c r="S101" s="34"/>
      <c r="T101" s="63"/>
      <c r="AT101" s="16" t="s">
        <v>124</v>
      </c>
      <c r="AU101" s="16" t="s">
        <v>80</v>
      </c>
    </row>
    <row r="102" spans="2:65" s="1" customFormat="1" ht="44.25" customHeight="1" x14ac:dyDescent="0.3">
      <c r="B102" s="158"/>
      <c r="C102" s="159" t="s">
        <v>148</v>
      </c>
      <c r="D102" s="159" t="s">
        <v>117</v>
      </c>
      <c r="E102" s="160" t="s">
        <v>149</v>
      </c>
      <c r="F102" s="161" t="s">
        <v>150</v>
      </c>
      <c r="G102" s="162" t="s">
        <v>151</v>
      </c>
      <c r="H102" s="163">
        <v>5.6879999999999997</v>
      </c>
      <c r="I102" s="164"/>
      <c r="J102" s="165">
        <f>ROUND(I102*H102,2)</f>
        <v>0</v>
      </c>
      <c r="K102" s="161" t="s">
        <v>3</v>
      </c>
      <c r="L102" s="33"/>
      <c r="M102" s="166" t="s">
        <v>3</v>
      </c>
      <c r="N102" s="167" t="s">
        <v>43</v>
      </c>
      <c r="O102" s="34"/>
      <c r="P102" s="168">
        <f>O102*H102</f>
        <v>0</v>
      </c>
      <c r="Q102" s="168">
        <v>0</v>
      </c>
      <c r="R102" s="168">
        <f>Q102*H102</f>
        <v>0</v>
      </c>
      <c r="S102" s="168">
        <v>0</v>
      </c>
      <c r="T102" s="169">
        <f>S102*H102</f>
        <v>0</v>
      </c>
      <c r="AR102" s="16" t="s">
        <v>122</v>
      </c>
      <c r="AT102" s="16" t="s">
        <v>117</v>
      </c>
      <c r="AU102" s="16" t="s">
        <v>80</v>
      </c>
      <c r="AY102" s="16" t="s">
        <v>115</v>
      </c>
      <c r="BE102" s="170">
        <f>IF(N102="základní",J102,0)</f>
        <v>0</v>
      </c>
      <c r="BF102" s="170">
        <f>IF(N102="snížená",J102,0)</f>
        <v>0</v>
      </c>
      <c r="BG102" s="170">
        <f>IF(N102="zákl. přenesená",J102,0)</f>
        <v>0</v>
      </c>
      <c r="BH102" s="170">
        <f>IF(N102="sníž. přenesená",J102,0)</f>
        <v>0</v>
      </c>
      <c r="BI102" s="170">
        <f>IF(N102="nulová",J102,0)</f>
        <v>0</v>
      </c>
      <c r="BJ102" s="16" t="s">
        <v>22</v>
      </c>
      <c r="BK102" s="170">
        <f>ROUND(I102*H102,2)</f>
        <v>0</v>
      </c>
      <c r="BL102" s="16" t="s">
        <v>122</v>
      </c>
      <c r="BM102" s="16" t="s">
        <v>152</v>
      </c>
    </row>
    <row r="103" spans="2:65" s="1" customFormat="1" ht="270" x14ac:dyDescent="0.3">
      <c r="B103" s="33"/>
      <c r="D103" s="171" t="s">
        <v>124</v>
      </c>
      <c r="F103" s="172" t="s">
        <v>153</v>
      </c>
      <c r="I103" s="173"/>
      <c r="L103" s="33"/>
      <c r="M103" s="62"/>
      <c r="N103" s="34"/>
      <c r="O103" s="34"/>
      <c r="P103" s="34"/>
      <c r="Q103" s="34"/>
      <c r="R103" s="34"/>
      <c r="S103" s="34"/>
      <c r="T103" s="63"/>
      <c r="AT103" s="16" t="s">
        <v>124</v>
      </c>
      <c r="AU103" s="16" t="s">
        <v>80</v>
      </c>
    </row>
    <row r="104" spans="2:65" s="1" customFormat="1" ht="40.5" x14ac:dyDescent="0.3">
      <c r="B104" s="33"/>
      <c r="D104" s="171" t="s">
        <v>126</v>
      </c>
      <c r="F104" s="172" t="s">
        <v>154</v>
      </c>
      <c r="I104" s="173"/>
      <c r="L104" s="33"/>
      <c r="M104" s="62"/>
      <c r="N104" s="34"/>
      <c r="O104" s="34"/>
      <c r="P104" s="34"/>
      <c r="Q104" s="34"/>
      <c r="R104" s="34"/>
      <c r="S104" s="34"/>
      <c r="T104" s="63"/>
      <c r="AT104" s="16" t="s">
        <v>126</v>
      </c>
      <c r="AU104" s="16" t="s">
        <v>80</v>
      </c>
    </row>
    <row r="105" spans="2:65" s="11" customFormat="1" ht="13.5" x14ac:dyDescent="0.3">
      <c r="B105" s="176"/>
      <c r="D105" s="174" t="s">
        <v>155</v>
      </c>
      <c r="E105" s="177" t="s">
        <v>3</v>
      </c>
      <c r="F105" s="178" t="s">
        <v>156</v>
      </c>
      <c r="H105" s="179">
        <v>5.6879999999999997</v>
      </c>
      <c r="I105" s="180"/>
      <c r="L105" s="176"/>
      <c r="M105" s="181"/>
      <c r="N105" s="182"/>
      <c r="O105" s="182"/>
      <c r="P105" s="182"/>
      <c r="Q105" s="182"/>
      <c r="R105" s="182"/>
      <c r="S105" s="182"/>
      <c r="T105" s="183"/>
      <c r="AT105" s="184" t="s">
        <v>155</v>
      </c>
      <c r="AU105" s="184" t="s">
        <v>80</v>
      </c>
      <c r="AV105" s="11" t="s">
        <v>80</v>
      </c>
      <c r="AW105" s="11" t="s">
        <v>36</v>
      </c>
      <c r="AX105" s="11" t="s">
        <v>22</v>
      </c>
      <c r="AY105" s="184" t="s">
        <v>115</v>
      </c>
    </row>
    <row r="106" spans="2:65" s="1" customFormat="1" ht="44.25" customHeight="1" x14ac:dyDescent="0.3">
      <c r="B106" s="158"/>
      <c r="C106" s="159" t="s">
        <v>157</v>
      </c>
      <c r="D106" s="159" t="s">
        <v>117</v>
      </c>
      <c r="E106" s="160" t="s">
        <v>158</v>
      </c>
      <c r="F106" s="161" t="s">
        <v>159</v>
      </c>
      <c r="G106" s="162" t="s">
        <v>151</v>
      </c>
      <c r="H106" s="163">
        <v>1.706</v>
      </c>
      <c r="I106" s="164"/>
      <c r="J106" s="165">
        <f>ROUND(I106*H106,2)</f>
        <v>0</v>
      </c>
      <c r="K106" s="161" t="s">
        <v>3</v>
      </c>
      <c r="L106" s="33"/>
      <c r="M106" s="166" t="s">
        <v>3</v>
      </c>
      <c r="N106" s="167" t="s">
        <v>43</v>
      </c>
      <c r="O106" s="34"/>
      <c r="P106" s="168">
        <f>O106*H106</f>
        <v>0</v>
      </c>
      <c r="Q106" s="168">
        <v>0</v>
      </c>
      <c r="R106" s="168">
        <f>Q106*H106</f>
        <v>0</v>
      </c>
      <c r="S106" s="168">
        <v>0</v>
      </c>
      <c r="T106" s="169">
        <f>S106*H106</f>
        <v>0</v>
      </c>
      <c r="AR106" s="16" t="s">
        <v>122</v>
      </c>
      <c r="AT106" s="16" t="s">
        <v>117</v>
      </c>
      <c r="AU106" s="16" t="s">
        <v>80</v>
      </c>
      <c r="AY106" s="16" t="s">
        <v>115</v>
      </c>
      <c r="BE106" s="170">
        <f>IF(N106="základní",J106,0)</f>
        <v>0</v>
      </c>
      <c r="BF106" s="170">
        <f>IF(N106="snížená",J106,0)</f>
        <v>0</v>
      </c>
      <c r="BG106" s="170">
        <f>IF(N106="zákl. přenesená",J106,0)</f>
        <v>0</v>
      </c>
      <c r="BH106" s="170">
        <f>IF(N106="sníž. přenesená",J106,0)</f>
        <v>0</v>
      </c>
      <c r="BI106" s="170">
        <f>IF(N106="nulová",J106,0)</f>
        <v>0</v>
      </c>
      <c r="BJ106" s="16" t="s">
        <v>22</v>
      </c>
      <c r="BK106" s="170">
        <f>ROUND(I106*H106,2)</f>
        <v>0</v>
      </c>
      <c r="BL106" s="16" t="s">
        <v>122</v>
      </c>
      <c r="BM106" s="16" t="s">
        <v>160</v>
      </c>
    </row>
    <row r="107" spans="2:65" s="1" customFormat="1" ht="270" x14ac:dyDescent="0.3">
      <c r="B107" s="33"/>
      <c r="D107" s="171" t="s">
        <v>124</v>
      </c>
      <c r="F107" s="172" t="s">
        <v>153</v>
      </c>
      <c r="I107" s="173"/>
      <c r="L107" s="33"/>
      <c r="M107" s="62"/>
      <c r="N107" s="34"/>
      <c r="O107" s="34"/>
      <c r="P107" s="34"/>
      <c r="Q107" s="34"/>
      <c r="R107" s="34"/>
      <c r="S107" s="34"/>
      <c r="T107" s="63"/>
      <c r="AT107" s="16" t="s">
        <v>124</v>
      </c>
      <c r="AU107" s="16" t="s">
        <v>80</v>
      </c>
    </row>
    <row r="108" spans="2:65" s="1" customFormat="1" ht="27" x14ac:dyDescent="0.3">
      <c r="B108" s="33"/>
      <c r="D108" s="171" t="s">
        <v>126</v>
      </c>
      <c r="F108" s="172" t="s">
        <v>161</v>
      </c>
      <c r="I108" s="173"/>
      <c r="L108" s="33"/>
      <c r="M108" s="62"/>
      <c r="N108" s="34"/>
      <c r="O108" s="34"/>
      <c r="P108" s="34"/>
      <c r="Q108" s="34"/>
      <c r="R108" s="34"/>
      <c r="S108" s="34"/>
      <c r="T108" s="63"/>
      <c r="AT108" s="16" t="s">
        <v>126</v>
      </c>
      <c r="AU108" s="16" t="s">
        <v>80</v>
      </c>
    </row>
    <row r="109" spans="2:65" s="11" customFormat="1" ht="13.5" x14ac:dyDescent="0.3">
      <c r="B109" s="176"/>
      <c r="D109" s="174" t="s">
        <v>155</v>
      </c>
      <c r="F109" s="178" t="s">
        <v>162</v>
      </c>
      <c r="H109" s="179">
        <v>1.706</v>
      </c>
      <c r="I109" s="180"/>
      <c r="L109" s="176"/>
      <c r="M109" s="181"/>
      <c r="N109" s="182"/>
      <c r="O109" s="182"/>
      <c r="P109" s="182"/>
      <c r="Q109" s="182"/>
      <c r="R109" s="182"/>
      <c r="S109" s="182"/>
      <c r="T109" s="183"/>
      <c r="AT109" s="184" t="s">
        <v>155</v>
      </c>
      <c r="AU109" s="184" t="s">
        <v>80</v>
      </c>
      <c r="AV109" s="11" t="s">
        <v>80</v>
      </c>
      <c r="AW109" s="11" t="s">
        <v>4</v>
      </c>
      <c r="AX109" s="11" t="s">
        <v>22</v>
      </c>
      <c r="AY109" s="184" t="s">
        <v>115</v>
      </c>
    </row>
    <row r="110" spans="2:65" s="1" customFormat="1" ht="31.5" customHeight="1" x14ac:dyDescent="0.3">
      <c r="B110" s="158"/>
      <c r="C110" s="159" t="s">
        <v>163</v>
      </c>
      <c r="D110" s="159" t="s">
        <v>117</v>
      </c>
      <c r="E110" s="160" t="s">
        <v>164</v>
      </c>
      <c r="F110" s="161" t="s">
        <v>165</v>
      </c>
      <c r="G110" s="162" t="s">
        <v>151</v>
      </c>
      <c r="H110" s="163">
        <v>4.673</v>
      </c>
      <c r="I110" s="164"/>
      <c r="J110" s="165">
        <f>ROUND(I110*H110,2)</f>
        <v>0</v>
      </c>
      <c r="K110" s="161" t="s">
        <v>121</v>
      </c>
      <c r="L110" s="33"/>
      <c r="M110" s="166" t="s">
        <v>3</v>
      </c>
      <c r="N110" s="167" t="s">
        <v>43</v>
      </c>
      <c r="O110" s="34"/>
      <c r="P110" s="168">
        <f>O110*H110</f>
        <v>0</v>
      </c>
      <c r="Q110" s="168">
        <v>0</v>
      </c>
      <c r="R110" s="168">
        <f>Q110*H110</f>
        <v>0</v>
      </c>
      <c r="S110" s="168">
        <v>0</v>
      </c>
      <c r="T110" s="169">
        <f>S110*H110</f>
        <v>0</v>
      </c>
      <c r="AR110" s="16" t="s">
        <v>122</v>
      </c>
      <c r="AT110" s="16" t="s">
        <v>117</v>
      </c>
      <c r="AU110" s="16" t="s">
        <v>80</v>
      </c>
      <c r="AY110" s="16" t="s">
        <v>115</v>
      </c>
      <c r="BE110" s="170">
        <f>IF(N110="základní",J110,0)</f>
        <v>0</v>
      </c>
      <c r="BF110" s="170">
        <f>IF(N110="snížená",J110,0)</f>
        <v>0</v>
      </c>
      <c r="BG110" s="170">
        <f>IF(N110="zákl. přenesená",J110,0)</f>
        <v>0</v>
      </c>
      <c r="BH110" s="170">
        <f>IF(N110="sníž. přenesená",J110,0)</f>
        <v>0</v>
      </c>
      <c r="BI110" s="170">
        <f>IF(N110="nulová",J110,0)</f>
        <v>0</v>
      </c>
      <c r="BJ110" s="16" t="s">
        <v>22</v>
      </c>
      <c r="BK110" s="170">
        <f>ROUND(I110*H110,2)</f>
        <v>0</v>
      </c>
      <c r="BL110" s="16" t="s">
        <v>122</v>
      </c>
      <c r="BM110" s="16" t="s">
        <v>166</v>
      </c>
    </row>
    <row r="111" spans="2:65" s="1" customFormat="1" ht="94.5" x14ac:dyDescent="0.3">
      <c r="B111" s="33"/>
      <c r="D111" s="171" t="s">
        <v>124</v>
      </c>
      <c r="F111" s="172" t="s">
        <v>167</v>
      </c>
      <c r="I111" s="173"/>
      <c r="L111" s="33"/>
      <c r="M111" s="62"/>
      <c r="N111" s="34"/>
      <c r="O111" s="34"/>
      <c r="P111" s="34"/>
      <c r="Q111" s="34"/>
      <c r="R111" s="34"/>
      <c r="S111" s="34"/>
      <c r="T111" s="63"/>
      <c r="AT111" s="16" t="s">
        <v>124</v>
      </c>
      <c r="AU111" s="16" t="s">
        <v>80</v>
      </c>
    </row>
    <row r="112" spans="2:65" s="1" customFormat="1" ht="40.5" x14ac:dyDescent="0.3">
      <c r="B112" s="33"/>
      <c r="D112" s="171" t="s">
        <v>126</v>
      </c>
      <c r="F112" s="172" t="s">
        <v>168</v>
      </c>
      <c r="I112" s="173"/>
      <c r="L112" s="33"/>
      <c r="M112" s="62"/>
      <c r="N112" s="34"/>
      <c r="O112" s="34"/>
      <c r="P112" s="34"/>
      <c r="Q112" s="34"/>
      <c r="R112" s="34"/>
      <c r="S112" s="34"/>
      <c r="T112" s="63"/>
      <c r="AT112" s="16" t="s">
        <v>126</v>
      </c>
      <c r="AU112" s="16" t="s">
        <v>80</v>
      </c>
    </row>
    <row r="113" spans="2:65" s="11" customFormat="1" ht="13.5" x14ac:dyDescent="0.3">
      <c r="B113" s="176"/>
      <c r="D113" s="171" t="s">
        <v>155</v>
      </c>
      <c r="E113" s="184" t="s">
        <v>3</v>
      </c>
      <c r="F113" s="185" t="s">
        <v>169</v>
      </c>
      <c r="H113" s="186">
        <v>2.7</v>
      </c>
      <c r="I113" s="180"/>
      <c r="L113" s="176"/>
      <c r="M113" s="181"/>
      <c r="N113" s="182"/>
      <c r="O113" s="182"/>
      <c r="P113" s="182"/>
      <c r="Q113" s="182"/>
      <c r="R113" s="182"/>
      <c r="S113" s="182"/>
      <c r="T113" s="183"/>
      <c r="AT113" s="184" t="s">
        <v>155</v>
      </c>
      <c r="AU113" s="184" t="s">
        <v>80</v>
      </c>
      <c r="AV113" s="11" t="s">
        <v>80</v>
      </c>
      <c r="AW113" s="11" t="s">
        <v>36</v>
      </c>
      <c r="AX113" s="11" t="s">
        <v>72</v>
      </c>
      <c r="AY113" s="184" t="s">
        <v>115</v>
      </c>
    </row>
    <row r="114" spans="2:65" s="11" customFormat="1" ht="13.5" x14ac:dyDescent="0.3">
      <c r="B114" s="176"/>
      <c r="D114" s="171" t="s">
        <v>155</v>
      </c>
      <c r="E114" s="184" t="s">
        <v>3</v>
      </c>
      <c r="F114" s="185" t="s">
        <v>170</v>
      </c>
      <c r="H114" s="186">
        <v>1.9730000000000001</v>
      </c>
      <c r="I114" s="180"/>
      <c r="L114" s="176"/>
      <c r="M114" s="181"/>
      <c r="N114" s="182"/>
      <c r="O114" s="182"/>
      <c r="P114" s="182"/>
      <c r="Q114" s="182"/>
      <c r="R114" s="182"/>
      <c r="S114" s="182"/>
      <c r="T114" s="183"/>
      <c r="AT114" s="184" t="s">
        <v>155</v>
      </c>
      <c r="AU114" s="184" t="s">
        <v>80</v>
      </c>
      <c r="AV114" s="11" t="s">
        <v>80</v>
      </c>
      <c r="AW114" s="11" t="s">
        <v>36</v>
      </c>
      <c r="AX114" s="11" t="s">
        <v>72</v>
      </c>
      <c r="AY114" s="184" t="s">
        <v>115</v>
      </c>
    </row>
    <row r="115" spans="2:65" s="12" customFormat="1" ht="13.5" x14ac:dyDescent="0.3">
      <c r="B115" s="187"/>
      <c r="D115" s="174" t="s">
        <v>155</v>
      </c>
      <c r="E115" s="188" t="s">
        <v>3</v>
      </c>
      <c r="F115" s="189" t="s">
        <v>171</v>
      </c>
      <c r="H115" s="190">
        <v>4.673</v>
      </c>
      <c r="I115" s="191"/>
      <c r="L115" s="187"/>
      <c r="M115" s="192"/>
      <c r="N115" s="193"/>
      <c r="O115" s="193"/>
      <c r="P115" s="193"/>
      <c r="Q115" s="193"/>
      <c r="R115" s="193"/>
      <c r="S115" s="193"/>
      <c r="T115" s="194"/>
      <c r="AT115" s="195" t="s">
        <v>155</v>
      </c>
      <c r="AU115" s="195" t="s">
        <v>80</v>
      </c>
      <c r="AV115" s="12" t="s">
        <v>122</v>
      </c>
      <c r="AW115" s="12" t="s">
        <v>36</v>
      </c>
      <c r="AX115" s="12" t="s">
        <v>22</v>
      </c>
      <c r="AY115" s="195" t="s">
        <v>115</v>
      </c>
    </row>
    <row r="116" spans="2:65" s="1" customFormat="1" ht="31.5" customHeight="1" x14ac:dyDescent="0.3">
      <c r="B116" s="158"/>
      <c r="C116" s="159" t="s">
        <v>172</v>
      </c>
      <c r="D116" s="159" t="s">
        <v>117</v>
      </c>
      <c r="E116" s="160" t="s">
        <v>173</v>
      </c>
      <c r="F116" s="161" t="s">
        <v>174</v>
      </c>
      <c r="G116" s="162" t="s">
        <v>151</v>
      </c>
      <c r="H116" s="163">
        <v>1.4019999999999999</v>
      </c>
      <c r="I116" s="164"/>
      <c r="J116" s="165">
        <f>ROUND(I116*H116,2)</f>
        <v>0</v>
      </c>
      <c r="K116" s="161" t="s">
        <v>121</v>
      </c>
      <c r="L116" s="33"/>
      <c r="M116" s="166" t="s">
        <v>3</v>
      </c>
      <c r="N116" s="167" t="s">
        <v>43</v>
      </c>
      <c r="O116" s="34"/>
      <c r="P116" s="168">
        <f>O116*H116</f>
        <v>0</v>
      </c>
      <c r="Q116" s="168">
        <v>0</v>
      </c>
      <c r="R116" s="168">
        <f>Q116*H116</f>
        <v>0</v>
      </c>
      <c r="S116" s="168">
        <v>0</v>
      </c>
      <c r="T116" s="169">
        <f>S116*H116</f>
        <v>0</v>
      </c>
      <c r="AR116" s="16" t="s">
        <v>122</v>
      </c>
      <c r="AT116" s="16" t="s">
        <v>117</v>
      </c>
      <c r="AU116" s="16" t="s">
        <v>80</v>
      </c>
      <c r="AY116" s="16" t="s">
        <v>115</v>
      </c>
      <c r="BE116" s="170">
        <f>IF(N116="základní",J116,0)</f>
        <v>0</v>
      </c>
      <c r="BF116" s="170">
        <f>IF(N116="snížená",J116,0)</f>
        <v>0</v>
      </c>
      <c r="BG116" s="170">
        <f>IF(N116="zákl. přenesená",J116,0)</f>
        <v>0</v>
      </c>
      <c r="BH116" s="170">
        <f>IF(N116="sníž. přenesená",J116,0)</f>
        <v>0</v>
      </c>
      <c r="BI116" s="170">
        <f>IF(N116="nulová",J116,0)</f>
        <v>0</v>
      </c>
      <c r="BJ116" s="16" t="s">
        <v>22</v>
      </c>
      <c r="BK116" s="170">
        <f>ROUND(I116*H116,2)</f>
        <v>0</v>
      </c>
      <c r="BL116" s="16" t="s">
        <v>122</v>
      </c>
      <c r="BM116" s="16" t="s">
        <v>175</v>
      </c>
    </row>
    <row r="117" spans="2:65" s="1" customFormat="1" ht="94.5" x14ac:dyDescent="0.3">
      <c r="B117" s="33"/>
      <c r="D117" s="171" t="s">
        <v>124</v>
      </c>
      <c r="F117" s="172" t="s">
        <v>167</v>
      </c>
      <c r="I117" s="173"/>
      <c r="L117" s="33"/>
      <c r="M117" s="62"/>
      <c r="N117" s="34"/>
      <c r="O117" s="34"/>
      <c r="P117" s="34"/>
      <c r="Q117" s="34"/>
      <c r="R117" s="34"/>
      <c r="S117" s="34"/>
      <c r="T117" s="63"/>
      <c r="AT117" s="16" t="s">
        <v>124</v>
      </c>
      <c r="AU117" s="16" t="s">
        <v>80</v>
      </c>
    </row>
    <row r="118" spans="2:65" s="1" customFormat="1" ht="27" x14ac:dyDescent="0.3">
      <c r="B118" s="33"/>
      <c r="D118" s="171" t="s">
        <v>126</v>
      </c>
      <c r="F118" s="172" t="s">
        <v>161</v>
      </c>
      <c r="I118" s="173"/>
      <c r="L118" s="33"/>
      <c r="M118" s="62"/>
      <c r="N118" s="34"/>
      <c r="O118" s="34"/>
      <c r="P118" s="34"/>
      <c r="Q118" s="34"/>
      <c r="R118" s="34"/>
      <c r="S118" s="34"/>
      <c r="T118" s="63"/>
      <c r="AT118" s="16" t="s">
        <v>126</v>
      </c>
      <c r="AU118" s="16" t="s">
        <v>80</v>
      </c>
    </row>
    <row r="119" spans="2:65" s="11" customFormat="1" ht="13.5" x14ac:dyDescent="0.3">
      <c r="B119" s="176"/>
      <c r="D119" s="174" t="s">
        <v>155</v>
      </c>
      <c r="F119" s="178" t="s">
        <v>176</v>
      </c>
      <c r="H119" s="179">
        <v>1.4019999999999999</v>
      </c>
      <c r="I119" s="180"/>
      <c r="L119" s="176"/>
      <c r="M119" s="181"/>
      <c r="N119" s="182"/>
      <c r="O119" s="182"/>
      <c r="P119" s="182"/>
      <c r="Q119" s="182"/>
      <c r="R119" s="182"/>
      <c r="S119" s="182"/>
      <c r="T119" s="183"/>
      <c r="AT119" s="184" t="s">
        <v>155</v>
      </c>
      <c r="AU119" s="184" t="s">
        <v>80</v>
      </c>
      <c r="AV119" s="11" t="s">
        <v>80</v>
      </c>
      <c r="AW119" s="11" t="s">
        <v>4</v>
      </c>
      <c r="AX119" s="11" t="s">
        <v>22</v>
      </c>
      <c r="AY119" s="184" t="s">
        <v>115</v>
      </c>
    </row>
    <row r="120" spans="2:65" s="1" customFormat="1" ht="44.25" customHeight="1" x14ac:dyDescent="0.3">
      <c r="B120" s="158"/>
      <c r="C120" s="159" t="s">
        <v>27</v>
      </c>
      <c r="D120" s="159" t="s">
        <v>117</v>
      </c>
      <c r="E120" s="160" t="s">
        <v>177</v>
      </c>
      <c r="F120" s="161" t="s">
        <v>178</v>
      </c>
      <c r="G120" s="162" t="s">
        <v>151</v>
      </c>
      <c r="H120" s="163">
        <v>10.361000000000001</v>
      </c>
      <c r="I120" s="164"/>
      <c r="J120" s="165">
        <f>ROUND(I120*H120,2)</f>
        <v>0</v>
      </c>
      <c r="K120" s="161" t="s">
        <v>3</v>
      </c>
      <c r="L120" s="33"/>
      <c r="M120" s="166" t="s">
        <v>3</v>
      </c>
      <c r="N120" s="167" t="s">
        <v>43</v>
      </c>
      <c r="O120" s="34"/>
      <c r="P120" s="168">
        <f>O120*H120</f>
        <v>0</v>
      </c>
      <c r="Q120" s="168">
        <v>0</v>
      </c>
      <c r="R120" s="168">
        <f>Q120*H120</f>
        <v>0</v>
      </c>
      <c r="S120" s="168">
        <v>0</v>
      </c>
      <c r="T120" s="169">
        <f>S120*H120</f>
        <v>0</v>
      </c>
      <c r="AR120" s="16" t="s">
        <v>122</v>
      </c>
      <c r="AT120" s="16" t="s">
        <v>117</v>
      </c>
      <c r="AU120" s="16" t="s">
        <v>80</v>
      </c>
      <c r="AY120" s="16" t="s">
        <v>115</v>
      </c>
      <c r="BE120" s="170">
        <f>IF(N120="základní",J120,0)</f>
        <v>0</v>
      </c>
      <c r="BF120" s="170">
        <f>IF(N120="snížená",J120,0)</f>
        <v>0</v>
      </c>
      <c r="BG120" s="170">
        <f>IF(N120="zákl. přenesená",J120,0)</f>
        <v>0</v>
      </c>
      <c r="BH120" s="170">
        <f>IF(N120="sníž. přenesená",J120,0)</f>
        <v>0</v>
      </c>
      <c r="BI120" s="170">
        <f>IF(N120="nulová",J120,0)</f>
        <v>0</v>
      </c>
      <c r="BJ120" s="16" t="s">
        <v>22</v>
      </c>
      <c r="BK120" s="170">
        <f>ROUND(I120*H120,2)</f>
        <v>0</v>
      </c>
      <c r="BL120" s="16" t="s">
        <v>122</v>
      </c>
      <c r="BM120" s="16" t="s">
        <v>179</v>
      </c>
    </row>
    <row r="121" spans="2:65" s="1" customFormat="1" ht="189" x14ac:dyDescent="0.3">
      <c r="B121" s="33"/>
      <c r="D121" s="171" t="s">
        <v>124</v>
      </c>
      <c r="F121" s="172" t="s">
        <v>180</v>
      </c>
      <c r="I121" s="173"/>
      <c r="L121" s="33"/>
      <c r="M121" s="62"/>
      <c r="N121" s="34"/>
      <c r="O121" s="34"/>
      <c r="P121" s="34"/>
      <c r="Q121" s="34"/>
      <c r="R121" s="34"/>
      <c r="S121" s="34"/>
      <c r="T121" s="63"/>
      <c r="AT121" s="16" t="s">
        <v>124</v>
      </c>
      <c r="AU121" s="16" t="s">
        <v>80</v>
      </c>
    </row>
    <row r="122" spans="2:65" s="11" customFormat="1" ht="13.5" x14ac:dyDescent="0.3">
      <c r="B122" s="176"/>
      <c r="D122" s="174" t="s">
        <v>155</v>
      </c>
      <c r="E122" s="177" t="s">
        <v>3</v>
      </c>
      <c r="F122" s="178" t="s">
        <v>181</v>
      </c>
      <c r="H122" s="179">
        <v>10.361000000000001</v>
      </c>
      <c r="I122" s="180"/>
      <c r="L122" s="176"/>
      <c r="M122" s="181"/>
      <c r="N122" s="182"/>
      <c r="O122" s="182"/>
      <c r="P122" s="182"/>
      <c r="Q122" s="182"/>
      <c r="R122" s="182"/>
      <c r="S122" s="182"/>
      <c r="T122" s="183"/>
      <c r="AT122" s="184" t="s">
        <v>155</v>
      </c>
      <c r="AU122" s="184" t="s">
        <v>80</v>
      </c>
      <c r="AV122" s="11" t="s">
        <v>80</v>
      </c>
      <c r="AW122" s="11" t="s">
        <v>36</v>
      </c>
      <c r="AX122" s="11" t="s">
        <v>72</v>
      </c>
      <c r="AY122" s="184" t="s">
        <v>115</v>
      </c>
    </row>
    <row r="123" spans="2:65" s="1" customFormat="1" ht="31.5" customHeight="1" x14ac:dyDescent="0.3">
      <c r="B123" s="158"/>
      <c r="C123" s="159" t="s">
        <v>182</v>
      </c>
      <c r="D123" s="159" t="s">
        <v>117</v>
      </c>
      <c r="E123" s="160" t="s">
        <v>183</v>
      </c>
      <c r="F123" s="161" t="s">
        <v>184</v>
      </c>
      <c r="G123" s="162" t="s">
        <v>151</v>
      </c>
      <c r="H123" s="163">
        <v>10.361000000000001</v>
      </c>
      <c r="I123" s="164"/>
      <c r="J123" s="165">
        <f>ROUND(I123*H123,2)</f>
        <v>0</v>
      </c>
      <c r="K123" s="161" t="s">
        <v>3</v>
      </c>
      <c r="L123" s="33"/>
      <c r="M123" s="166" t="s">
        <v>3</v>
      </c>
      <c r="N123" s="167" t="s">
        <v>43</v>
      </c>
      <c r="O123" s="34"/>
      <c r="P123" s="168">
        <f>O123*H123</f>
        <v>0</v>
      </c>
      <c r="Q123" s="168">
        <v>0</v>
      </c>
      <c r="R123" s="168">
        <f>Q123*H123</f>
        <v>0</v>
      </c>
      <c r="S123" s="168">
        <v>0</v>
      </c>
      <c r="T123" s="169">
        <f>S123*H123</f>
        <v>0</v>
      </c>
      <c r="AR123" s="16" t="s">
        <v>122</v>
      </c>
      <c r="AT123" s="16" t="s">
        <v>117</v>
      </c>
      <c r="AU123" s="16" t="s">
        <v>80</v>
      </c>
      <c r="AY123" s="16" t="s">
        <v>115</v>
      </c>
      <c r="BE123" s="170">
        <f>IF(N123="základní",J123,0)</f>
        <v>0</v>
      </c>
      <c r="BF123" s="170">
        <f>IF(N123="snížená",J123,0)</f>
        <v>0</v>
      </c>
      <c r="BG123" s="170">
        <f>IF(N123="zákl. přenesená",J123,0)</f>
        <v>0</v>
      </c>
      <c r="BH123" s="170">
        <f>IF(N123="sníž. přenesená",J123,0)</f>
        <v>0</v>
      </c>
      <c r="BI123" s="170">
        <f>IF(N123="nulová",J123,0)</f>
        <v>0</v>
      </c>
      <c r="BJ123" s="16" t="s">
        <v>22</v>
      </c>
      <c r="BK123" s="170">
        <f>ROUND(I123*H123,2)</f>
        <v>0</v>
      </c>
      <c r="BL123" s="16" t="s">
        <v>122</v>
      </c>
      <c r="BM123" s="16" t="s">
        <v>185</v>
      </c>
    </row>
    <row r="124" spans="2:65" s="1" customFormat="1" ht="148.5" x14ac:dyDescent="0.3">
      <c r="B124" s="33"/>
      <c r="D124" s="174" t="s">
        <v>124</v>
      </c>
      <c r="F124" s="175" t="s">
        <v>186</v>
      </c>
      <c r="I124" s="173"/>
      <c r="L124" s="33"/>
      <c r="M124" s="62"/>
      <c r="N124" s="34"/>
      <c r="O124" s="34"/>
      <c r="P124" s="34"/>
      <c r="Q124" s="34"/>
      <c r="R124" s="34"/>
      <c r="S124" s="34"/>
      <c r="T124" s="63"/>
      <c r="AT124" s="16" t="s">
        <v>124</v>
      </c>
      <c r="AU124" s="16" t="s">
        <v>80</v>
      </c>
    </row>
    <row r="125" spans="2:65" s="1" customFormat="1" ht="31.5" customHeight="1" x14ac:dyDescent="0.3">
      <c r="B125" s="158"/>
      <c r="C125" s="159" t="s">
        <v>187</v>
      </c>
      <c r="D125" s="159" t="s">
        <v>117</v>
      </c>
      <c r="E125" s="160" t="s">
        <v>188</v>
      </c>
      <c r="F125" s="161" t="s">
        <v>189</v>
      </c>
      <c r="G125" s="162" t="s">
        <v>151</v>
      </c>
      <c r="H125" s="163">
        <v>10.361000000000001</v>
      </c>
      <c r="I125" s="164"/>
      <c r="J125" s="165">
        <f>ROUND(I125*H125,2)</f>
        <v>0</v>
      </c>
      <c r="K125" s="161" t="s">
        <v>3</v>
      </c>
      <c r="L125" s="33"/>
      <c r="M125" s="166" t="s">
        <v>3</v>
      </c>
      <c r="N125" s="167" t="s">
        <v>43</v>
      </c>
      <c r="O125" s="34"/>
      <c r="P125" s="168">
        <f>O125*H125</f>
        <v>0</v>
      </c>
      <c r="Q125" s="168">
        <v>0</v>
      </c>
      <c r="R125" s="168">
        <f>Q125*H125</f>
        <v>0</v>
      </c>
      <c r="S125" s="168">
        <v>0</v>
      </c>
      <c r="T125" s="169">
        <f>S125*H125</f>
        <v>0</v>
      </c>
      <c r="AR125" s="16" t="s">
        <v>122</v>
      </c>
      <c r="AT125" s="16" t="s">
        <v>117</v>
      </c>
      <c r="AU125" s="16" t="s">
        <v>80</v>
      </c>
      <c r="AY125" s="16" t="s">
        <v>115</v>
      </c>
      <c r="BE125" s="170">
        <f>IF(N125="základní",J125,0)</f>
        <v>0</v>
      </c>
      <c r="BF125" s="170">
        <f>IF(N125="snížená",J125,0)</f>
        <v>0</v>
      </c>
      <c r="BG125" s="170">
        <f>IF(N125="zákl. přenesená",J125,0)</f>
        <v>0</v>
      </c>
      <c r="BH125" s="170">
        <f>IF(N125="sníž. přenesená",J125,0)</f>
        <v>0</v>
      </c>
      <c r="BI125" s="170">
        <f>IF(N125="nulová",J125,0)</f>
        <v>0</v>
      </c>
      <c r="BJ125" s="16" t="s">
        <v>22</v>
      </c>
      <c r="BK125" s="170">
        <f>ROUND(I125*H125,2)</f>
        <v>0</v>
      </c>
      <c r="BL125" s="16" t="s">
        <v>122</v>
      </c>
      <c r="BM125" s="16" t="s">
        <v>190</v>
      </c>
    </row>
    <row r="126" spans="2:65" s="1" customFormat="1" ht="148.5" x14ac:dyDescent="0.3">
      <c r="B126" s="33"/>
      <c r="D126" s="174" t="s">
        <v>124</v>
      </c>
      <c r="F126" s="175" t="s">
        <v>186</v>
      </c>
      <c r="I126" s="173"/>
      <c r="L126" s="33"/>
      <c r="M126" s="62"/>
      <c r="N126" s="34"/>
      <c r="O126" s="34"/>
      <c r="P126" s="34"/>
      <c r="Q126" s="34"/>
      <c r="R126" s="34"/>
      <c r="S126" s="34"/>
      <c r="T126" s="63"/>
      <c r="AT126" s="16" t="s">
        <v>124</v>
      </c>
      <c r="AU126" s="16" t="s">
        <v>80</v>
      </c>
    </row>
    <row r="127" spans="2:65" s="1" customFormat="1" ht="22.5" customHeight="1" x14ac:dyDescent="0.3">
      <c r="B127" s="158"/>
      <c r="C127" s="159" t="s">
        <v>191</v>
      </c>
      <c r="D127" s="159" t="s">
        <v>117</v>
      </c>
      <c r="E127" s="160" t="s">
        <v>192</v>
      </c>
      <c r="F127" s="161" t="s">
        <v>193</v>
      </c>
      <c r="G127" s="162" t="s">
        <v>194</v>
      </c>
      <c r="H127" s="163">
        <v>2</v>
      </c>
      <c r="I127" s="164"/>
      <c r="J127" s="165">
        <f>ROUND(I127*H127,2)</f>
        <v>0</v>
      </c>
      <c r="K127" s="161" t="s">
        <v>3</v>
      </c>
      <c r="L127" s="33"/>
      <c r="M127" s="166" t="s">
        <v>3</v>
      </c>
      <c r="N127" s="167" t="s">
        <v>43</v>
      </c>
      <c r="O127" s="34"/>
      <c r="P127" s="168">
        <f>O127*H127</f>
        <v>0</v>
      </c>
      <c r="Q127" s="168">
        <v>0</v>
      </c>
      <c r="R127" s="168">
        <f>Q127*H127</f>
        <v>0</v>
      </c>
      <c r="S127" s="168">
        <v>0</v>
      </c>
      <c r="T127" s="169">
        <f>S127*H127</f>
        <v>0</v>
      </c>
      <c r="AR127" s="16" t="s">
        <v>122</v>
      </c>
      <c r="AT127" s="16" t="s">
        <v>117</v>
      </c>
      <c r="AU127" s="16" t="s">
        <v>80</v>
      </c>
      <c r="AY127" s="16" t="s">
        <v>115</v>
      </c>
      <c r="BE127" s="170">
        <f>IF(N127="základní",J127,0)</f>
        <v>0</v>
      </c>
      <c r="BF127" s="170">
        <f>IF(N127="snížená",J127,0)</f>
        <v>0</v>
      </c>
      <c r="BG127" s="170">
        <f>IF(N127="zákl. přenesená",J127,0)</f>
        <v>0</v>
      </c>
      <c r="BH127" s="170">
        <f>IF(N127="sníž. přenesená",J127,0)</f>
        <v>0</v>
      </c>
      <c r="BI127" s="170">
        <f>IF(N127="nulová",J127,0)</f>
        <v>0</v>
      </c>
      <c r="BJ127" s="16" t="s">
        <v>22</v>
      </c>
      <c r="BK127" s="170">
        <f>ROUND(I127*H127,2)</f>
        <v>0</v>
      </c>
      <c r="BL127" s="16" t="s">
        <v>122</v>
      </c>
      <c r="BM127" s="16" t="s">
        <v>195</v>
      </c>
    </row>
    <row r="128" spans="2:65" s="1" customFormat="1" ht="22.5" customHeight="1" x14ac:dyDescent="0.3">
      <c r="B128" s="158"/>
      <c r="C128" s="159" t="s">
        <v>196</v>
      </c>
      <c r="D128" s="159" t="s">
        <v>117</v>
      </c>
      <c r="E128" s="160" t="s">
        <v>197</v>
      </c>
      <c r="F128" s="161" t="s">
        <v>198</v>
      </c>
      <c r="G128" s="162" t="s">
        <v>151</v>
      </c>
      <c r="H128" s="163">
        <v>10.361000000000001</v>
      </c>
      <c r="I128" s="164"/>
      <c r="J128" s="165">
        <f>ROUND(I128*H128,2)</f>
        <v>0</v>
      </c>
      <c r="K128" s="161" t="s">
        <v>3</v>
      </c>
      <c r="L128" s="33"/>
      <c r="M128" s="166" t="s">
        <v>3</v>
      </c>
      <c r="N128" s="167" t="s">
        <v>43</v>
      </c>
      <c r="O128" s="34"/>
      <c r="P128" s="168">
        <f>O128*H128</f>
        <v>0</v>
      </c>
      <c r="Q128" s="168">
        <v>0</v>
      </c>
      <c r="R128" s="168">
        <f>Q128*H128</f>
        <v>0</v>
      </c>
      <c r="S128" s="168">
        <v>0</v>
      </c>
      <c r="T128" s="169">
        <f>S128*H128</f>
        <v>0</v>
      </c>
      <c r="AR128" s="16" t="s">
        <v>122</v>
      </c>
      <c r="AT128" s="16" t="s">
        <v>117</v>
      </c>
      <c r="AU128" s="16" t="s">
        <v>80</v>
      </c>
      <c r="AY128" s="16" t="s">
        <v>115</v>
      </c>
      <c r="BE128" s="170">
        <f>IF(N128="základní",J128,0)</f>
        <v>0</v>
      </c>
      <c r="BF128" s="170">
        <f>IF(N128="snížená",J128,0)</f>
        <v>0</v>
      </c>
      <c r="BG128" s="170">
        <f>IF(N128="zákl. přenesená",J128,0)</f>
        <v>0</v>
      </c>
      <c r="BH128" s="170">
        <f>IF(N128="sníž. přenesená",J128,0)</f>
        <v>0</v>
      </c>
      <c r="BI128" s="170">
        <f>IF(N128="nulová",J128,0)</f>
        <v>0</v>
      </c>
      <c r="BJ128" s="16" t="s">
        <v>22</v>
      </c>
      <c r="BK128" s="170">
        <f>ROUND(I128*H128,2)</f>
        <v>0</v>
      </c>
      <c r="BL128" s="16" t="s">
        <v>122</v>
      </c>
      <c r="BM128" s="16" t="s">
        <v>199</v>
      </c>
    </row>
    <row r="129" spans="2:65" s="1" customFormat="1" ht="297" x14ac:dyDescent="0.3">
      <c r="B129" s="33"/>
      <c r="D129" s="174" t="s">
        <v>124</v>
      </c>
      <c r="F129" s="175" t="s">
        <v>200</v>
      </c>
      <c r="I129" s="173"/>
      <c r="L129" s="33"/>
      <c r="M129" s="62"/>
      <c r="N129" s="34"/>
      <c r="O129" s="34"/>
      <c r="P129" s="34"/>
      <c r="Q129" s="34"/>
      <c r="R129" s="34"/>
      <c r="S129" s="34"/>
      <c r="T129" s="63"/>
      <c r="AT129" s="16" t="s">
        <v>124</v>
      </c>
      <c r="AU129" s="16" t="s">
        <v>80</v>
      </c>
    </row>
    <row r="130" spans="2:65" s="1" customFormat="1" ht="22.5" customHeight="1" x14ac:dyDescent="0.3">
      <c r="B130" s="158"/>
      <c r="C130" s="159" t="s">
        <v>9</v>
      </c>
      <c r="D130" s="159" t="s">
        <v>117</v>
      </c>
      <c r="E130" s="160" t="s">
        <v>201</v>
      </c>
      <c r="F130" s="161" t="s">
        <v>202</v>
      </c>
      <c r="G130" s="162" t="s">
        <v>203</v>
      </c>
      <c r="H130" s="163">
        <v>20.463000000000001</v>
      </c>
      <c r="I130" s="164"/>
      <c r="J130" s="165">
        <f>ROUND(I130*H130,2)</f>
        <v>0</v>
      </c>
      <c r="K130" s="161" t="s">
        <v>3</v>
      </c>
      <c r="L130" s="33"/>
      <c r="M130" s="166" t="s">
        <v>3</v>
      </c>
      <c r="N130" s="167" t="s">
        <v>43</v>
      </c>
      <c r="O130" s="34"/>
      <c r="P130" s="168">
        <f>O130*H130</f>
        <v>0</v>
      </c>
      <c r="Q130" s="168">
        <v>0</v>
      </c>
      <c r="R130" s="168">
        <f>Q130*H130</f>
        <v>0</v>
      </c>
      <c r="S130" s="168">
        <v>0</v>
      </c>
      <c r="T130" s="169">
        <f>S130*H130</f>
        <v>0</v>
      </c>
      <c r="AR130" s="16" t="s">
        <v>122</v>
      </c>
      <c r="AT130" s="16" t="s">
        <v>117</v>
      </c>
      <c r="AU130" s="16" t="s">
        <v>80</v>
      </c>
      <c r="AY130" s="16" t="s">
        <v>115</v>
      </c>
      <c r="BE130" s="170">
        <f>IF(N130="základní",J130,0)</f>
        <v>0</v>
      </c>
      <c r="BF130" s="170">
        <f>IF(N130="snížená",J130,0)</f>
        <v>0</v>
      </c>
      <c r="BG130" s="170">
        <f>IF(N130="zákl. přenesená",J130,0)</f>
        <v>0</v>
      </c>
      <c r="BH130" s="170">
        <f>IF(N130="sníž. přenesená",J130,0)</f>
        <v>0</v>
      </c>
      <c r="BI130" s="170">
        <f>IF(N130="nulová",J130,0)</f>
        <v>0</v>
      </c>
      <c r="BJ130" s="16" t="s">
        <v>22</v>
      </c>
      <c r="BK130" s="170">
        <f>ROUND(I130*H130,2)</f>
        <v>0</v>
      </c>
      <c r="BL130" s="16" t="s">
        <v>122</v>
      </c>
      <c r="BM130" s="16" t="s">
        <v>204</v>
      </c>
    </row>
    <row r="131" spans="2:65" s="1" customFormat="1" ht="297" x14ac:dyDescent="0.3">
      <c r="B131" s="33"/>
      <c r="D131" s="171" t="s">
        <v>124</v>
      </c>
      <c r="F131" s="172" t="s">
        <v>200</v>
      </c>
      <c r="I131" s="173"/>
      <c r="L131" s="33"/>
      <c r="M131" s="62"/>
      <c r="N131" s="34"/>
      <c r="O131" s="34"/>
      <c r="P131" s="34"/>
      <c r="Q131" s="34"/>
      <c r="R131" s="34"/>
      <c r="S131" s="34"/>
      <c r="T131" s="63"/>
      <c r="AT131" s="16" t="s">
        <v>124</v>
      </c>
      <c r="AU131" s="16" t="s">
        <v>80</v>
      </c>
    </row>
    <row r="132" spans="2:65" s="11" customFormat="1" ht="13.5" x14ac:dyDescent="0.3">
      <c r="B132" s="176"/>
      <c r="D132" s="174" t="s">
        <v>155</v>
      </c>
      <c r="E132" s="177" t="s">
        <v>3</v>
      </c>
      <c r="F132" s="178" t="s">
        <v>205</v>
      </c>
      <c r="H132" s="179">
        <v>20.463000000000001</v>
      </c>
      <c r="I132" s="180"/>
      <c r="L132" s="176"/>
      <c r="M132" s="181"/>
      <c r="N132" s="182"/>
      <c r="O132" s="182"/>
      <c r="P132" s="182"/>
      <c r="Q132" s="182"/>
      <c r="R132" s="182"/>
      <c r="S132" s="182"/>
      <c r="T132" s="183"/>
      <c r="AT132" s="184" t="s">
        <v>155</v>
      </c>
      <c r="AU132" s="184" t="s">
        <v>80</v>
      </c>
      <c r="AV132" s="11" t="s">
        <v>80</v>
      </c>
      <c r="AW132" s="11" t="s">
        <v>36</v>
      </c>
      <c r="AX132" s="11" t="s">
        <v>22</v>
      </c>
      <c r="AY132" s="184" t="s">
        <v>115</v>
      </c>
    </row>
    <row r="133" spans="2:65" s="1" customFormat="1" ht="22.5" customHeight="1" x14ac:dyDescent="0.3">
      <c r="B133" s="158"/>
      <c r="C133" s="159" t="s">
        <v>206</v>
      </c>
      <c r="D133" s="159" t="s">
        <v>117</v>
      </c>
      <c r="E133" s="160" t="s">
        <v>207</v>
      </c>
      <c r="F133" s="161" t="s">
        <v>208</v>
      </c>
      <c r="G133" s="162" t="s">
        <v>120</v>
      </c>
      <c r="H133" s="163">
        <v>113.75</v>
      </c>
      <c r="I133" s="164"/>
      <c r="J133" s="165">
        <f>ROUND(I133*H133,2)</f>
        <v>0</v>
      </c>
      <c r="K133" s="161" t="s">
        <v>3</v>
      </c>
      <c r="L133" s="33"/>
      <c r="M133" s="166" t="s">
        <v>3</v>
      </c>
      <c r="N133" s="167" t="s">
        <v>43</v>
      </c>
      <c r="O133" s="34"/>
      <c r="P133" s="168">
        <f>O133*H133</f>
        <v>0</v>
      </c>
      <c r="Q133" s="168">
        <v>0</v>
      </c>
      <c r="R133" s="168">
        <f>Q133*H133</f>
        <v>0</v>
      </c>
      <c r="S133" s="168">
        <v>0</v>
      </c>
      <c r="T133" s="169">
        <f>S133*H133</f>
        <v>0</v>
      </c>
      <c r="AR133" s="16" t="s">
        <v>122</v>
      </c>
      <c r="AT133" s="16" t="s">
        <v>117</v>
      </c>
      <c r="AU133" s="16" t="s">
        <v>80</v>
      </c>
      <c r="AY133" s="16" t="s">
        <v>115</v>
      </c>
      <c r="BE133" s="170">
        <f>IF(N133="základní",J133,0)</f>
        <v>0</v>
      </c>
      <c r="BF133" s="170">
        <f>IF(N133="snížená",J133,0)</f>
        <v>0</v>
      </c>
      <c r="BG133" s="170">
        <f>IF(N133="zákl. přenesená",J133,0)</f>
        <v>0</v>
      </c>
      <c r="BH133" s="170">
        <f>IF(N133="sníž. přenesená",J133,0)</f>
        <v>0</v>
      </c>
      <c r="BI133" s="170">
        <f>IF(N133="nulová",J133,0)</f>
        <v>0</v>
      </c>
      <c r="BJ133" s="16" t="s">
        <v>22</v>
      </c>
      <c r="BK133" s="170">
        <f>ROUND(I133*H133,2)</f>
        <v>0</v>
      </c>
      <c r="BL133" s="16" t="s">
        <v>122</v>
      </c>
      <c r="BM133" s="16" t="s">
        <v>209</v>
      </c>
    </row>
    <row r="134" spans="2:65" s="1" customFormat="1" ht="175.5" x14ac:dyDescent="0.3">
      <c r="B134" s="33"/>
      <c r="D134" s="171" t="s">
        <v>124</v>
      </c>
      <c r="F134" s="172" t="s">
        <v>210</v>
      </c>
      <c r="I134" s="173"/>
      <c r="L134" s="33"/>
      <c r="M134" s="62"/>
      <c r="N134" s="34"/>
      <c r="O134" s="34"/>
      <c r="P134" s="34"/>
      <c r="Q134" s="34"/>
      <c r="R134" s="34"/>
      <c r="S134" s="34"/>
      <c r="T134" s="63"/>
      <c r="AT134" s="16" t="s">
        <v>124</v>
      </c>
      <c r="AU134" s="16" t="s">
        <v>80</v>
      </c>
    </row>
    <row r="135" spans="2:65" s="10" customFormat="1" ht="29.85" customHeight="1" x14ac:dyDescent="0.3">
      <c r="B135" s="144"/>
      <c r="D135" s="155" t="s">
        <v>71</v>
      </c>
      <c r="E135" s="156" t="s">
        <v>80</v>
      </c>
      <c r="F135" s="156" t="s">
        <v>211</v>
      </c>
      <c r="I135" s="147"/>
      <c r="J135" s="157">
        <f>BK135</f>
        <v>0</v>
      </c>
      <c r="L135" s="144"/>
      <c r="M135" s="149"/>
      <c r="N135" s="150"/>
      <c r="O135" s="150"/>
      <c r="P135" s="151">
        <f>SUM(P136:P139)</f>
        <v>0</v>
      </c>
      <c r="Q135" s="150"/>
      <c r="R135" s="151">
        <f>SUM(R136:R139)</f>
        <v>2.2563399999999998</v>
      </c>
      <c r="S135" s="150"/>
      <c r="T135" s="152">
        <f>SUM(T136:T139)</f>
        <v>0</v>
      </c>
      <c r="AR135" s="145" t="s">
        <v>22</v>
      </c>
      <c r="AT135" s="153" t="s">
        <v>71</v>
      </c>
      <c r="AU135" s="153" t="s">
        <v>22</v>
      </c>
      <c r="AY135" s="145" t="s">
        <v>115</v>
      </c>
      <c r="BK135" s="154">
        <f>SUM(BK136:BK139)</f>
        <v>0</v>
      </c>
    </row>
    <row r="136" spans="2:65" s="1" customFormat="1" ht="22.5" customHeight="1" x14ac:dyDescent="0.3">
      <c r="B136" s="158"/>
      <c r="C136" s="159" t="s">
        <v>212</v>
      </c>
      <c r="D136" s="159" t="s">
        <v>117</v>
      </c>
      <c r="E136" s="160" t="s">
        <v>213</v>
      </c>
      <c r="F136" s="161" t="s">
        <v>214</v>
      </c>
      <c r="G136" s="162" t="s">
        <v>151</v>
      </c>
      <c r="H136" s="163">
        <v>1</v>
      </c>
      <c r="I136" s="164"/>
      <c r="J136" s="165">
        <f>ROUND(I136*H136,2)</f>
        <v>0</v>
      </c>
      <c r="K136" s="161" t="s">
        <v>121</v>
      </c>
      <c r="L136" s="33"/>
      <c r="M136" s="166" t="s">
        <v>3</v>
      </c>
      <c r="N136" s="167" t="s">
        <v>43</v>
      </c>
      <c r="O136" s="34"/>
      <c r="P136" s="168">
        <f>O136*H136</f>
        <v>0</v>
      </c>
      <c r="Q136" s="168">
        <v>2.2563399999999998</v>
      </c>
      <c r="R136" s="168">
        <f>Q136*H136</f>
        <v>2.2563399999999998</v>
      </c>
      <c r="S136" s="168">
        <v>0</v>
      </c>
      <c r="T136" s="169">
        <f>S136*H136</f>
        <v>0</v>
      </c>
      <c r="AR136" s="16" t="s">
        <v>122</v>
      </c>
      <c r="AT136" s="16" t="s">
        <v>117</v>
      </c>
      <c r="AU136" s="16" t="s">
        <v>80</v>
      </c>
      <c r="AY136" s="16" t="s">
        <v>115</v>
      </c>
      <c r="BE136" s="170">
        <f>IF(N136="základní",J136,0)</f>
        <v>0</v>
      </c>
      <c r="BF136" s="170">
        <f>IF(N136="snížená",J136,0)</f>
        <v>0</v>
      </c>
      <c r="BG136" s="170">
        <f>IF(N136="zákl. přenesená",J136,0)</f>
        <v>0</v>
      </c>
      <c r="BH136" s="170">
        <f>IF(N136="sníž. přenesená",J136,0)</f>
        <v>0</v>
      </c>
      <c r="BI136" s="170">
        <f>IF(N136="nulová",J136,0)</f>
        <v>0</v>
      </c>
      <c r="BJ136" s="16" t="s">
        <v>22</v>
      </c>
      <c r="BK136" s="170">
        <f>ROUND(I136*H136,2)</f>
        <v>0</v>
      </c>
      <c r="BL136" s="16" t="s">
        <v>122</v>
      </c>
      <c r="BM136" s="16" t="s">
        <v>215</v>
      </c>
    </row>
    <row r="137" spans="2:65" s="1" customFormat="1" ht="81" x14ac:dyDescent="0.3">
      <c r="B137" s="33"/>
      <c r="D137" s="171" t="s">
        <v>124</v>
      </c>
      <c r="F137" s="172" t="s">
        <v>216</v>
      </c>
      <c r="I137" s="173"/>
      <c r="L137" s="33"/>
      <c r="M137" s="62"/>
      <c r="N137" s="34"/>
      <c r="O137" s="34"/>
      <c r="P137" s="34"/>
      <c r="Q137" s="34"/>
      <c r="R137" s="34"/>
      <c r="S137" s="34"/>
      <c r="T137" s="63"/>
      <c r="AT137" s="16" t="s">
        <v>124</v>
      </c>
      <c r="AU137" s="16" t="s">
        <v>80</v>
      </c>
    </row>
    <row r="138" spans="2:65" s="1" customFormat="1" ht="27" x14ac:dyDescent="0.3">
      <c r="B138" s="33"/>
      <c r="D138" s="171" t="s">
        <v>126</v>
      </c>
      <c r="F138" s="172" t="s">
        <v>217</v>
      </c>
      <c r="I138" s="173"/>
      <c r="L138" s="33"/>
      <c r="M138" s="62"/>
      <c r="N138" s="34"/>
      <c r="O138" s="34"/>
      <c r="P138" s="34"/>
      <c r="Q138" s="34"/>
      <c r="R138" s="34"/>
      <c r="S138" s="34"/>
      <c r="T138" s="63"/>
      <c r="AT138" s="16" t="s">
        <v>126</v>
      </c>
      <c r="AU138" s="16" t="s">
        <v>80</v>
      </c>
    </row>
    <row r="139" spans="2:65" s="11" customFormat="1" ht="13.5" x14ac:dyDescent="0.3">
      <c r="B139" s="176"/>
      <c r="D139" s="171" t="s">
        <v>155</v>
      </c>
      <c r="E139" s="184" t="s">
        <v>3</v>
      </c>
      <c r="F139" s="185" t="s">
        <v>218</v>
      </c>
      <c r="H139" s="186">
        <v>1</v>
      </c>
      <c r="I139" s="180"/>
      <c r="L139" s="176"/>
      <c r="M139" s="181"/>
      <c r="N139" s="182"/>
      <c r="O139" s="182"/>
      <c r="P139" s="182"/>
      <c r="Q139" s="182"/>
      <c r="R139" s="182"/>
      <c r="S139" s="182"/>
      <c r="T139" s="183"/>
      <c r="AT139" s="184" t="s">
        <v>155</v>
      </c>
      <c r="AU139" s="184" t="s">
        <v>80</v>
      </c>
      <c r="AV139" s="11" t="s">
        <v>80</v>
      </c>
      <c r="AW139" s="11" t="s">
        <v>36</v>
      </c>
      <c r="AX139" s="11" t="s">
        <v>22</v>
      </c>
      <c r="AY139" s="184" t="s">
        <v>115</v>
      </c>
    </row>
    <row r="140" spans="2:65" s="10" customFormat="1" ht="29.85" customHeight="1" x14ac:dyDescent="0.3">
      <c r="B140" s="144"/>
      <c r="D140" s="155" t="s">
        <v>71</v>
      </c>
      <c r="E140" s="156" t="s">
        <v>122</v>
      </c>
      <c r="F140" s="156" t="s">
        <v>219</v>
      </c>
      <c r="I140" s="147"/>
      <c r="J140" s="157">
        <f>BK140</f>
        <v>0</v>
      </c>
      <c r="L140" s="144"/>
      <c r="M140" s="149"/>
      <c r="N140" s="150"/>
      <c r="O140" s="150"/>
      <c r="P140" s="151">
        <f>SUM(P141:P143)</f>
        <v>0</v>
      </c>
      <c r="Q140" s="150"/>
      <c r="R140" s="151">
        <f>SUM(R141:R143)</f>
        <v>5.1050790000000008</v>
      </c>
      <c r="S140" s="150"/>
      <c r="T140" s="152">
        <f>SUM(T141:T143)</f>
        <v>0</v>
      </c>
      <c r="AR140" s="145" t="s">
        <v>22</v>
      </c>
      <c r="AT140" s="153" t="s">
        <v>71</v>
      </c>
      <c r="AU140" s="153" t="s">
        <v>22</v>
      </c>
      <c r="AY140" s="145" t="s">
        <v>115</v>
      </c>
      <c r="BK140" s="154">
        <f>SUM(BK141:BK143)</f>
        <v>0</v>
      </c>
    </row>
    <row r="141" spans="2:65" s="1" customFormat="1" ht="31.5" customHeight="1" x14ac:dyDescent="0.3">
      <c r="B141" s="158"/>
      <c r="C141" s="159" t="s">
        <v>220</v>
      </c>
      <c r="D141" s="159" t="s">
        <v>117</v>
      </c>
      <c r="E141" s="160" t="s">
        <v>221</v>
      </c>
      <c r="F141" s="161" t="s">
        <v>222</v>
      </c>
      <c r="G141" s="162" t="s">
        <v>151</v>
      </c>
      <c r="H141" s="163">
        <v>2.7</v>
      </c>
      <c r="I141" s="164"/>
      <c r="J141" s="165">
        <f>ROUND(I141*H141,2)</f>
        <v>0</v>
      </c>
      <c r="K141" s="161" t="s">
        <v>121</v>
      </c>
      <c r="L141" s="33"/>
      <c r="M141" s="166" t="s">
        <v>3</v>
      </c>
      <c r="N141" s="167" t="s">
        <v>43</v>
      </c>
      <c r="O141" s="34"/>
      <c r="P141" s="168">
        <f>O141*H141</f>
        <v>0</v>
      </c>
      <c r="Q141" s="168">
        <v>1.8907700000000001</v>
      </c>
      <c r="R141" s="168">
        <f>Q141*H141</f>
        <v>5.1050790000000008</v>
      </c>
      <c r="S141" s="168">
        <v>0</v>
      </c>
      <c r="T141" s="169">
        <f>S141*H141</f>
        <v>0</v>
      </c>
      <c r="AR141" s="16" t="s">
        <v>122</v>
      </c>
      <c r="AT141" s="16" t="s">
        <v>117</v>
      </c>
      <c r="AU141" s="16" t="s">
        <v>80</v>
      </c>
      <c r="AY141" s="16" t="s">
        <v>115</v>
      </c>
      <c r="BE141" s="170">
        <f>IF(N141="základní",J141,0)</f>
        <v>0</v>
      </c>
      <c r="BF141" s="170">
        <f>IF(N141="snížená",J141,0)</f>
        <v>0</v>
      </c>
      <c r="BG141" s="170">
        <f>IF(N141="zákl. přenesená",J141,0)</f>
        <v>0</v>
      </c>
      <c r="BH141" s="170">
        <f>IF(N141="sníž. přenesená",J141,0)</f>
        <v>0</v>
      </c>
      <c r="BI141" s="170">
        <f>IF(N141="nulová",J141,0)</f>
        <v>0</v>
      </c>
      <c r="BJ141" s="16" t="s">
        <v>22</v>
      </c>
      <c r="BK141" s="170">
        <f>ROUND(I141*H141,2)</f>
        <v>0</v>
      </c>
      <c r="BL141" s="16" t="s">
        <v>122</v>
      </c>
      <c r="BM141" s="16" t="s">
        <v>223</v>
      </c>
    </row>
    <row r="142" spans="2:65" s="1" customFormat="1" ht="54" x14ac:dyDescent="0.3">
      <c r="B142" s="33"/>
      <c r="D142" s="171" t="s">
        <v>124</v>
      </c>
      <c r="F142" s="172" t="s">
        <v>224</v>
      </c>
      <c r="I142" s="173"/>
      <c r="L142" s="33"/>
      <c r="M142" s="62"/>
      <c r="N142" s="34"/>
      <c r="O142" s="34"/>
      <c r="P142" s="34"/>
      <c r="Q142" s="34"/>
      <c r="R142" s="34"/>
      <c r="S142" s="34"/>
      <c r="T142" s="63"/>
      <c r="AT142" s="16" t="s">
        <v>124</v>
      </c>
      <c r="AU142" s="16" t="s">
        <v>80</v>
      </c>
    </row>
    <row r="143" spans="2:65" s="11" customFormat="1" ht="13.5" x14ac:dyDescent="0.3">
      <c r="B143" s="176"/>
      <c r="D143" s="171" t="s">
        <v>155</v>
      </c>
      <c r="E143" s="184" t="s">
        <v>3</v>
      </c>
      <c r="F143" s="185" t="s">
        <v>225</v>
      </c>
      <c r="H143" s="186">
        <v>2.7</v>
      </c>
      <c r="I143" s="180"/>
      <c r="L143" s="176"/>
      <c r="M143" s="181"/>
      <c r="N143" s="182"/>
      <c r="O143" s="182"/>
      <c r="P143" s="182"/>
      <c r="Q143" s="182"/>
      <c r="R143" s="182"/>
      <c r="S143" s="182"/>
      <c r="T143" s="183"/>
      <c r="AT143" s="184" t="s">
        <v>155</v>
      </c>
      <c r="AU143" s="184" t="s">
        <v>80</v>
      </c>
      <c r="AV143" s="11" t="s">
        <v>80</v>
      </c>
      <c r="AW143" s="11" t="s">
        <v>36</v>
      </c>
      <c r="AX143" s="11" t="s">
        <v>22</v>
      </c>
      <c r="AY143" s="184" t="s">
        <v>115</v>
      </c>
    </row>
    <row r="144" spans="2:65" s="10" customFormat="1" ht="29.85" customHeight="1" x14ac:dyDescent="0.3">
      <c r="B144" s="144"/>
      <c r="D144" s="155" t="s">
        <v>71</v>
      </c>
      <c r="E144" s="156" t="s">
        <v>142</v>
      </c>
      <c r="F144" s="156" t="s">
        <v>226</v>
      </c>
      <c r="I144" s="147"/>
      <c r="J144" s="157">
        <f>BK144</f>
        <v>0</v>
      </c>
      <c r="L144" s="144"/>
      <c r="M144" s="149"/>
      <c r="N144" s="150"/>
      <c r="O144" s="150"/>
      <c r="P144" s="151">
        <f>SUM(P145:P155)</f>
        <v>0</v>
      </c>
      <c r="Q144" s="150"/>
      <c r="R144" s="151">
        <f>SUM(R145:R155)</f>
        <v>110.5335735</v>
      </c>
      <c r="S144" s="150"/>
      <c r="T144" s="152">
        <f>SUM(T145:T155)</f>
        <v>0</v>
      </c>
      <c r="AR144" s="145" t="s">
        <v>22</v>
      </c>
      <c r="AT144" s="153" t="s">
        <v>71</v>
      </c>
      <c r="AU144" s="153" t="s">
        <v>22</v>
      </c>
      <c r="AY144" s="145" t="s">
        <v>115</v>
      </c>
      <c r="BK144" s="154">
        <f>SUM(BK145:BK155)</f>
        <v>0</v>
      </c>
    </row>
    <row r="145" spans="2:65" s="1" customFormat="1" ht="31.5" customHeight="1" x14ac:dyDescent="0.3">
      <c r="B145" s="158"/>
      <c r="C145" s="159" t="s">
        <v>227</v>
      </c>
      <c r="D145" s="159" t="s">
        <v>117</v>
      </c>
      <c r="E145" s="160" t="s">
        <v>228</v>
      </c>
      <c r="F145" s="161" t="s">
        <v>229</v>
      </c>
      <c r="G145" s="162" t="s">
        <v>120</v>
      </c>
      <c r="H145" s="163">
        <v>113.75</v>
      </c>
      <c r="I145" s="164"/>
      <c r="J145" s="165">
        <f>ROUND(I145*H145,2)</f>
        <v>0</v>
      </c>
      <c r="K145" s="161" t="s">
        <v>3</v>
      </c>
      <c r="L145" s="33"/>
      <c r="M145" s="166" t="s">
        <v>3</v>
      </c>
      <c r="N145" s="167" t="s">
        <v>43</v>
      </c>
      <c r="O145" s="34"/>
      <c r="P145" s="168">
        <f>O145*H145</f>
        <v>0</v>
      </c>
      <c r="Q145" s="168">
        <v>8.0960000000000004E-2</v>
      </c>
      <c r="R145" s="168">
        <f>Q145*H145</f>
        <v>9.2092000000000009</v>
      </c>
      <c r="S145" s="168">
        <v>0</v>
      </c>
      <c r="T145" s="169">
        <f>S145*H145</f>
        <v>0</v>
      </c>
      <c r="AR145" s="16" t="s">
        <v>122</v>
      </c>
      <c r="AT145" s="16" t="s">
        <v>117</v>
      </c>
      <c r="AU145" s="16" t="s">
        <v>80</v>
      </c>
      <c r="AY145" s="16" t="s">
        <v>115</v>
      </c>
      <c r="BE145" s="170">
        <f>IF(N145="základní",J145,0)</f>
        <v>0</v>
      </c>
      <c r="BF145" s="170">
        <f>IF(N145="snížená",J145,0)</f>
        <v>0</v>
      </c>
      <c r="BG145" s="170">
        <f>IF(N145="zákl. přenesená",J145,0)</f>
        <v>0</v>
      </c>
      <c r="BH145" s="170">
        <f>IF(N145="sníž. přenesená",J145,0)</f>
        <v>0</v>
      </c>
      <c r="BI145" s="170">
        <f>IF(N145="nulová",J145,0)</f>
        <v>0</v>
      </c>
      <c r="BJ145" s="16" t="s">
        <v>22</v>
      </c>
      <c r="BK145" s="170">
        <f>ROUND(I145*H145,2)</f>
        <v>0</v>
      </c>
      <c r="BL145" s="16" t="s">
        <v>122</v>
      </c>
      <c r="BM145" s="16" t="s">
        <v>230</v>
      </c>
    </row>
    <row r="146" spans="2:65" s="1" customFormat="1" ht="27" x14ac:dyDescent="0.3">
      <c r="B146" s="33"/>
      <c r="D146" s="174" t="s">
        <v>126</v>
      </c>
      <c r="F146" s="175" t="s">
        <v>231</v>
      </c>
      <c r="I146" s="173"/>
      <c r="L146" s="33"/>
      <c r="M146" s="62"/>
      <c r="N146" s="34"/>
      <c r="O146" s="34"/>
      <c r="P146" s="34"/>
      <c r="Q146" s="34"/>
      <c r="R146" s="34"/>
      <c r="S146" s="34"/>
      <c r="T146" s="63"/>
      <c r="AT146" s="16" t="s">
        <v>126</v>
      </c>
      <c r="AU146" s="16" t="s">
        <v>80</v>
      </c>
    </row>
    <row r="147" spans="2:65" s="1" customFormat="1" ht="31.5" customHeight="1" x14ac:dyDescent="0.3">
      <c r="B147" s="158"/>
      <c r="C147" s="159" t="s">
        <v>232</v>
      </c>
      <c r="D147" s="159" t="s">
        <v>117</v>
      </c>
      <c r="E147" s="160" t="s">
        <v>233</v>
      </c>
      <c r="F147" s="161" t="s">
        <v>234</v>
      </c>
      <c r="G147" s="162" t="s">
        <v>120</v>
      </c>
      <c r="H147" s="163">
        <v>113.75</v>
      </c>
      <c r="I147" s="164"/>
      <c r="J147" s="165">
        <f>ROUND(I147*H147,2)</f>
        <v>0</v>
      </c>
      <c r="K147" s="161" t="s">
        <v>3</v>
      </c>
      <c r="L147" s="33"/>
      <c r="M147" s="166" t="s">
        <v>3</v>
      </c>
      <c r="N147" s="167" t="s">
        <v>43</v>
      </c>
      <c r="O147" s="34"/>
      <c r="P147" s="168">
        <f>O147*H147</f>
        <v>0</v>
      </c>
      <c r="Q147" s="168">
        <v>0.2024</v>
      </c>
      <c r="R147" s="168">
        <f>Q147*H147</f>
        <v>23.023</v>
      </c>
      <c r="S147" s="168">
        <v>0</v>
      </c>
      <c r="T147" s="169">
        <f>S147*H147</f>
        <v>0</v>
      </c>
      <c r="AR147" s="16" t="s">
        <v>122</v>
      </c>
      <c r="AT147" s="16" t="s">
        <v>117</v>
      </c>
      <c r="AU147" s="16" t="s">
        <v>80</v>
      </c>
      <c r="AY147" s="16" t="s">
        <v>115</v>
      </c>
      <c r="BE147" s="170">
        <f>IF(N147="základní",J147,0)</f>
        <v>0</v>
      </c>
      <c r="BF147" s="170">
        <f>IF(N147="snížená",J147,0)</f>
        <v>0</v>
      </c>
      <c r="BG147" s="170">
        <f>IF(N147="zákl. přenesená",J147,0)</f>
        <v>0</v>
      </c>
      <c r="BH147" s="170">
        <f>IF(N147="sníž. přenesená",J147,0)</f>
        <v>0</v>
      </c>
      <c r="BI147" s="170">
        <f>IF(N147="nulová",J147,0)</f>
        <v>0</v>
      </c>
      <c r="BJ147" s="16" t="s">
        <v>22</v>
      </c>
      <c r="BK147" s="170">
        <f>ROUND(I147*H147,2)</f>
        <v>0</v>
      </c>
      <c r="BL147" s="16" t="s">
        <v>122</v>
      </c>
      <c r="BM147" s="16" t="s">
        <v>235</v>
      </c>
    </row>
    <row r="148" spans="2:65" s="1" customFormat="1" ht="31.5" customHeight="1" x14ac:dyDescent="0.3">
      <c r="B148" s="158"/>
      <c r="C148" s="159" t="s">
        <v>8</v>
      </c>
      <c r="D148" s="159" t="s">
        <v>117</v>
      </c>
      <c r="E148" s="160" t="s">
        <v>236</v>
      </c>
      <c r="F148" s="161" t="s">
        <v>237</v>
      </c>
      <c r="G148" s="162" t="s">
        <v>120</v>
      </c>
      <c r="H148" s="163">
        <v>50.6</v>
      </c>
      <c r="I148" s="164"/>
      <c r="J148" s="165">
        <f>ROUND(I148*H148,2)</f>
        <v>0</v>
      </c>
      <c r="K148" s="161" t="s">
        <v>121</v>
      </c>
      <c r="L148" s="33"/>
      <c r="M148" s="166" t="s">
        <v>3</v>
      </c>
      <c r="N148" s="167" t="s">
        <v>43</v>
      </c>
      <c r="O148" s="34"/>
      <c r="P148" s="168">
        <f>O148*H148</f>
        <v>0</v>
      </c>
      <c r="Q148" s="168">
        <v>0.40481</v>
      </c>
      <c r="R148" s="168">
        <f>Q148*H148</f>
        <v>20.483385999999999</v>
      </c>
      <c r="S148" s="168">
        <v>0</v>
      </c>
      <c r="T148" s="169">
        <f>S148*H148</f>
        <v>0</v>
      </c>
      <c r="AR148" s="16" t="s">
        <v>122</v>
      </c>
      <c r="AT148" s="16" t="s">
        <v>117</v>
      </c>
      <c r="AU148" s="16" t="s">
        <v>80</v>
      </c>
      <c r="AY148" s="16" t="s">
        <v>115</v>
      </c>
      <c r="BE148" s="170">
        <f>IF(N148="základní",J148,0)</f>
        <v>0</v>
      </c>
      <c r="BF148" s="170">
        <f>IF(N148="snížená",J148,0)</f>
        <v>0</v>
      </c>
      <c r="BG148" s="170">
        <f>IF(N148="zákl. přenesená",J148,0)</f>
        <v>0</v>
      </c>
      <c r="BH148" s="170">
        <f>IF(N148="sníž. přenesená",J148,0)</f>
        <v>0</v>
      </c>
      <c r="BI148" s="170">
        <f>IF(N148="nulová",J148,0)</f>
        <v>0</v>
      </c>
      <c r="BJ148" s="16" t="s">
        <v>22</v>
      </c>
      <c r="BK148" s="170">
        <f>ROUND(I148*H148,2)</f>
        <v>0</v>
      </c>
      <c r="BL148" s="16" t="s">
        <v>122</v>
      </c>
      <c r="BM148" s="16" t="s">
        <v>238</v>
      </c>
    </row>
    <row r="149" spans="2:65" s="1" customFormat="1" ht="27" x14ac:dyDescent="0.3">
      <c r="B149" s="33"/>
      <c r="D149" s="174" t="s">
        <v>126</v>
      </c>
      <c r="F149" s="175" t="s">
        <v>239</v>
      </c>
      <c r="I149" s="173"/>
      <c r="L149" s="33"/>
      <c r="M149" s="62"/>
      <c r="N149" s="34"/>
      <c r="O149" s="34"/>
      <c r="P149" s="34"/>
      <c r="Q149" s="34"/>
      <c r="R149" s="34"/>
      <c r="S149" s="34"/>
      <c r="T149" s="63"/>
      <c r="AT149" s="16" t="s">
        <v>126</v>
      </c>
      <c r="AU149" s="16" t="s">
        <v>80</v>
      </c>
    </row>
    <row r="150" spans="2:65" s="1" customFormat="1" ht="22.5" customHeight="1" x14ac:dyDescent="0.3">
      <c r="B150" s="158"/>
      <c r="C150" s="159" t="s">
        <v>240</v>
      </c>
      <c r="D150" s="159" t="s">
        <v>117</v>
      </c>
      <c r="E150" s="160" t="s">
        <v>241</v>
      </c>
      <c r="F150" s="161" t="s">
        <v>242</v>
      </c>
      <c r="G150" s="162" t="s">
        <v>120</v>
      </c>
      <c r="H150" s="163">
        <v>113.75</v>
      </c>
      <c r="I150" s="164"/>
      <c r="J150" s="165">
        <f>ROUND(I150*H150,2)</f>
        <v>0</v>
      </c>
      <c r="K150" s="161" t="s">
        <v>121</v>
      </c>
      <c r="L150" s="33"/>
      <c r="M150" s="166" t="s">
        <v>3</v>
      </c>
      <c r="N150" s="167" t="s">
        <v>43</v>
      </c>
      <c r="O150" s="34"/>
      <c r="P150" s="168">
        <f>O150*H150</f>
        <v>0</v>
      </c>
      <c r="Q150" s="168">
        <v>0.27994000000000002</v>
      </c>
      <c r="R150" s="168">
        <f>Q150*H150</f>
        <v>31.843175000000002</v>
      </c>
      <c r="S150" s="168">
        <v>0</v>
      </c>
      <c r="T150" s="169">
        <f>S150*H150</f>
        <v>0</v>
      </c>
      <c r="AR150" s="16" t="s">
        <v>122</v>
      </c>
      <c r="AT150" s="16" t="s">
        <v>117</v>
      </c>
      <c r="AU150" s="16" t="s">
        <v>80</v>
      </c>
      <c r="AY150" s="16" t="s">
        <v>115</v>
      </c>
      <c r="BE150" s="170">
        <f>IF(N150="základní",J150,0)</f>
        <v>0</v>
      </c>
      <c r="BF150" s="170">
        <f>IF(N150="snížená",J150,0)</f>
        <v>0</v>
      </c>
      <c r="BG150" s="170">
        <f>IF(N150="zákl. přenesená",J150,0)</f>
        <v>0</v>
      </c>
      <c r="BH150" s="170">
        <f>IF(N150="sníž. přenesená",J150,0)</f>
        <v>0</v>
      </c>
      <c r="BI150" s="170">
        <f>IF(N150="nulová",J150,0)</f>
        <v>0</v>
      </c>
      <c r="BJ150" s="16" t="s">
        <v>22</v>
      </c>
      <c r="BK150" s="170">
        <f>ROUND(I150*H150,2)</f>
        <v>0</v>
      </c>
      <c r="BL150" s="16" t="s">
        <v>122</v>
      </c>
      <c r="BM150" s="16" t="s">
        <v>243</v>
      </c>
    </row>
    <row r="151" spans="2:65" s="1" customFormat="1" ht="27" x14ac:dyDescent="0.3">
      <c r="B151" s="33"/>
      <c r="D151" s="174" t="s">
        <v>126</v>
      </c>
      <c r="F151" s="175" t="s">
        <v>244</v>
      </c>
      <c r="I151" s="173"/>
      <c r="L151" s="33"/>
      <c r="M151" s="62"/>
      <c r="N151" s="34"/>
      <c r="O151" s="34"/>
      <c r="P151" s="34"/>
      <c r="Q151" s="34"/>
      <c r="R151" s="34"/>
      <c r="S151" s="34"/>
      <c r="T151" s="63"/>
      <c r="AT151" s="16" t="s">
        <v>126</v>
      </c>
      <c r="AU151" s="16" t="s">
        <v>80</v>
      </c>
    </row>
    <row r="152" spans="2:65" s="1" customFormat="1" ht="57" customHeight="1" x14ac:dyDescent="0.3">
      <c r="B152" s="158"/>
      <c r="C152" s="159" t="s">
        <v>245</v>
      </c>
      <c r="D152" s="159" t="s">
        <v>117</v>
      </c>
      <c r="E152" s="160" t="s">
        <v>246</v>
      </c>
      <c r="F152" s="161" t="s">
        <v>247</v>
      </c>
      <c r="G152" s="162" t="s">
        <v>120</v>
      </c>
      <c r="H152" s="163">
        <v>113.75</v>
      </c>
      <c r="I152" s="164"/>
      <c r="J152" s="165">
        <f>ROUND(I152*H152,2)</f>
        <v>0</v>
      </c>
      <c r="K152" s="161" t="s">
        <v>121</v>
      </c>
      <c r="L152" s="33"/>
      <c r="M152" s="166" t="s">
        <v>3</v>
      </c>
      <c r="N152" s="167" t="s">
        <v>43</v>
      </c>
      <c r="O152" s="34"/>
      <c r="P152" s="168">
        <f>O152*H152</f>
        <v>0</v>
      </c>
      <c r="Q152" s="168">
        <v>8.4250000000000005E-2</v>
      </c>
      <c r="R152" s="168">
        <f>Q152*H152</f>
        <v>9.5834375000000005</v>
      </c>
      <c r="S152" s="168">
        <v>0</v>
      </c>
      <c r="T152" s="169">
        <f>S152*H152</f>
        <v>0</v>
      </c>
      <c r="AR152" s="16" t="s">
        <v>122</v>
      </c>
      <c r="AT152" s="16" t="s">
        <v>117</v>
      </c>
      <c r="AU152" s="16" t="s">
        <v>80</v>
      </c>
      <c r="AY152" s="16" t="s">
        <v>115</v>
      </c>
      <c r="BE152" s="170">
        <f>IF(N152="základní",J152,0)</f>
        <v>0</v>
      </c>
      <c r="BF152" s="170">
        <f>IF(N152="snížená",J152,0)</f>
        <v>0</v>
      </c>
      <c r="BG152" s="170">
        <f>IF(N152="zákl. přenesená",J152,0)</f>
        <v>0</v>
      </c>
      <c r="BH152" s="170">
        <f>IF(N152="sníž. přenesená",J152,0)</f>
        <v>0</v>
      </c>
      <c r="BI152" s="170">
        <f>IF(N152="nulová",J152,0)</f>
        <v>0</v>
      </c>
      <c r="BJ152" s="16" t="s">
        <v>22</v>
      </c>
      <c r="BK152" s="170">
        <f>ROUND(I152*H152,2)</f>
        <v>0</v>
      </c>
      <c r="BL152" s="16" t="s">
        <v>122</v>
      </c>
      <c r="BM152" s="16" t="s">
        <v>248</v>
      </c>
    </row>
    <row r="153" spans="2:65" s="1" customFormat="1" ht="121.5" x14ac:dyDescent="0.3">
      <c r="B153" s="33"/>
      <c r="D153" s="174" t="s">
        <v>124</v>
      </c>
      <c r="F153" s="175" t="s">
        <v>249</v>
      </c>
      <c r="I153" s="173"/>
      <c r="L153" s="33"/>
      <c r="M153" s="62"/>
      <c r="N153" s="34"/>
      <c r="O153" s="34"/>
      <c r="P153" s="34"/>
      <c r="Q153" s="34"/>
      <c r="R153" s="34"/>
      <c r="S153" s="34"/>
      <c r="T153" s="63"/>
      <c r="AT153" s="16" t="s">
        <v>124</v>
      </c>
      <c r="AU153" s="16" t="s">
        <v>80</v>
      </c>
    </row>
    <row r="154" spans="2:65" s="1" customFormat="1" ht="22.5" customHeight="1" x14ac:dyDescent="0.3">
      <c r="B154" s="158"/>
      <c r="C154" s="196" t="s">
        <v>250</v>
      </c>
      <c r="D154" s="196" t="s">
        <v>251</v>
      </c>
      <c r="E154" s="197" t="s">
        <v>252</v>
      </c>
      <c r="F154" s="198" t="s">
        <v>253</v>
      </c>
      <c r="G154" s="199" t="s">
        <v>120</v>
      </c>
      <c r="H154" s="200">
        <v>125.125</v>
      </c>
      <c r="I154" s="201"/>
      <c r="J154" s="202">
        <f>ROUND(I154*H154,2)</f>
        <v>0</v>
      </c>
      <c r="K154" s="198" t="s">
        <v>3</v>
      </c>
      <c r="L154" s="203"/>
      <c r="M154" s="204" t="s">
        <v>3</v>
      </c>
      <c r="N154" s="205" t="s">
        <v>43</v>
      </c>
      <c r="O154" s="34"/>
      <c r="P154" s="168">
        <f>O154*H154</f>
        <v>0</v>
      </c>
      <c r="Q154" s="168">
        <v>0.13100000000000001</v>
      </c>
      <c r="R154" s="168">
        <f>Q154*H154</f>
        <v>16.391375</v>
      </c>
      <c r="S154" s="168">
        <v>0</v>
      </c>
      <c r="T154" s="169">
        <f>S154*H154</f>
        <v>0</v>
      </c>
      <c r="AR154" s="16" t="s">
        <v>163</v>
      </c>
      <c r="AT154" s="16" t="s">
        <v>251</v>
      </c>
      <c r="AU154" s="16" t="s">
        <v>80</v>
      </c>
      <c r="AY154" s="16" t="s">
        <v>115</v>
      </c>
      <c r="BE154" s="170">
        <f>IF(N154="základní",J154,0)</f>
        <v>0</v>
      </c>
      <c r="BF154" s="170">
        <f>IF(N154="snížená",J154,0)</f>
        <v>0</v>
      </c>
      <c r="BG154" s="170">
        <f>IF(N154="zákl. přenesená",J154,0)</f>
        <v>0</v>
      </c>
      <c r="BH154" s="170">
        <f>IF(N154="sníž. přenesená",J154,0)</f>
        <v>0</v>
      </c>
      <c r="BI154" s="170">
        <f>IF(N154="nulová",J154,0)</f>
        <v>0</v>
      </c>
      <c r="BJ154" s="16" t="s">
        <v>22</v>
      </c>
      <c r="BK154" s="170">
        <f>ROUND(I154*H154,2)</f>
        <v>0</v>
      </c>
      <c r="BL154" s="16" t="s">
        <v>122</v>
      </c>
      <c r="BM154" s="16" t="s">
        <v>254</v>
      </c>
    </row>
    <row r="155" spans="2:65" s="11" customFormat="1" ht="13.5" x14ac:dyDescent="0.3">
      <c r="B155" s="176"/>
      <c r="D155" s="171" t="s">
        <v>155</v>
      </c>
      <c r="F155" s="185" t="s">
        <v>255</v>
      </c>
      <c r="H155" s="186">
        <v>125.125</v>
      </c>
      <c r="I155" s="180"/>
      <c r="L155" s="176"/>
      <c r="M155" s="181"/>
      <c r="N155" s="182"/>
      <c r="O155" s="182"/>
      <c r="P155" s="182"/>
      <c r="Q155" s="182"/>
      <c r="R155" s="182"/>
      <c r="S155" s="182"/>
      <c r="T155" s="183"/>
      <c r="AT155" s="184" t="s">
        <v>155</v>
      </c>
      <c r="AU155" s="184" t="s">
        <v>80</v>
      </c>
      <c r="AV155" s="11" t="s">
        <v>80</v>
      </c>
      <c r="AW155" s="11" t="s">
        <v>4</v>
      </c>
      <c r="AX155" s="11" t="s">
        <v>22</v>
      </c>
      <c r="AY155" s="184" t="s">
        <v>115</v>
      </c>
    </row>
    <row r="156" spans="2:65" s="10" customFormat="1" ht="29.85" customHeight="1" x14ac:dyDescent="0.3">
      <c r="B156" s="144"/>
      <c r="D156" s="155" t="s">
        <v>71</v>
      </c>
      <c r="E156" s="156" t="s">
        <v>163</v>
      </c>
      <c r="F156" s="156" t="s">
        <v>256</v>
      </c>
      <c r="I156" s="147"/>
      <c r="J156" s="157">
        <f>BK156</f>
        <v>0</v>
      </c>
      <c r="L156" s="144"/>
      <c r="M156" s="149"/>
      <c r="N156" s="150"/>
      <c r="O156" s="150"/>
      <c r="P156" s="151">
        <f>SUM(P157:P162)</f>
        <v>0</v>
      </c>
      <c r="Q156" s="150"/>
      <c r="R156" s="151">
        <f>SUM(R157:R162)</f>
        <v>3.7360000000000004E-2</v>
      </c>
      <c r="S156" s="150"/>
      <c r="T156" s="152">
        <f>SUM(T157:T162)</f>
        <v>0</v>
      </c>
      <c r="AR156" s="145" t="s">
        <v>22</v>
      </c>
      <c r="AT156" s="153" t="s">
        <v>71</v>
      </c>
      <c r="AU156" s="153" t="s">
        <v>22</v>
      </c>
      <c r="AY156" s="145" t="s">
        <v>115</v>
      </c>
      <c r="BK156" s="154">
        <f>SUM(BK157:BK162)</f>
        <v>0</v>
      </c>
    </row>
    <row r="157" spans="2:65" s="1" customFormat="1" ht="31.5" customHeight="1" x14ac:dyDescent="0.3">
      <c r="B157" s="158"/>
      <c r="C157" s="159" t="s">
        <v>257</v>
      </c>
      <c r="D157" s="159" t="s">
        <v>117</v>
      </c>
      <c r="E157" s="160" t="s">
        <v>258</v>
      </c>
      <c r="F157" s="161" t="s">
        <v>259</v>
      </c>
      <c r="G157" s="162" t="s">
        <v>145</v>
      </c>
      <c r="H157" s="163">
        <v>18</v>
      </c>
      <c r="I157" s="164"/>
      <c r="J157" s="165">
        <f>ROUND(I157*H157,2)</f>
        <v>0</v>
      </c>
      <c r="K157" s="161" t="s">
        <v>121</v>
      </c>
      <c r="L157" s="33"/>
      <c r="M157" s="166" t="s">
        <v>3</v>
      </c>
      <c r="N157" s="167" t="s">
        <v>43</v>
      </c>
      <c r="O157" s="34"/>
      <c r="P157" s="168">
        <f>O157*H157</f>
        <v>0</v>
      </c>
      <c r="Q157" s="168">
        <v>1.2700000000000001E-3</v>
      </c>
      <c r="R157" s="168">
        <f>Q157*H157</f>
        <v>2.2860000000000002E-2</v>
      </c>
      <c r="S157" s="168">
        <v>0</v>
      </c>
      <c r="T157" s="169">
        <f>S157*H157</f>
        <v>0</v>
      </c>
      <c r="AR157" s="16" t="s">
        <v>122</v>
      </c>
      <c r="AT157" s="16" t="s">
        <v>117</v>
      </c>
      <c r="AU157" s="16" t="s">
        <v>80</v>
      </c>
      <c r="AY157" s="16" t="s">
        <v>115</v>
      </c>
      <c r="BE157" s="170">
        <f>IF(N157="základní",J157,0)</f>
        <v>0</v>
      </c>
      <c r="BF157" s="170">
        <f>IF(N157="snížená",J157,0)</f>
        <v>0</v>
      </c>
      <c r="BG157" s="170">
        <f>IF(N157="zákl. přenesená",J157,0)</f>
        <v>0</v>
      </c>
      <c r="BH157" s="170">
        <f>IF(N157="sníž. přenesená",J157,0)</f>
        <v>0</v>
      </c>
      <c r="BI157" s="170">
        <f>IF(N157="nulová",J157,0)</f>
        <v>0</v>
      </c>
      <c r="BJ157" s="16" t="s">
        <v>22</v>
      </c>
      <c r="BK157" s="170">
        <f>ROUND(I157*H157,2)</f>
        <v>0</v>
      </c>
      <c r="BL157" s="16" t="s">
        <v>122</v>
      </c>
      <c r="BM157" s="16" t="s">
        <v>260</v>
      </c>
    </row>
    <row r="158" spans="2:65" s="1" customFormat="1" ht="54" x14ac:dyDescent="0.3">
      <c r="B158" s="33"/>
      <c r="D158" s="174" t="s">
        <v>124</v>
      </c>
      <c r="F158" s="175" t="s">
        <v>261</v>
      </c>
      <c r="I158" s="173"/>
      <c r="L158" s="33"/>
      <c r="M158" s="62"/>
      <c r="N158" s="34"/>
      <c r="O158" s="34"/>
      <c r="P158" s="34"/>
      <c r="Q158" s="34"/>
      <c r="R158" s="34"/>
      <c r="S158" s="34"/>
      <c r="T158" s="63"/>
      <c r="AT158" s="16" t="s">
        <v>124</v>
      </c>
      <c r="AU158" s="16" t="s">
        <v>80</v>
      </c>
    </row>
    <row r="159" spans="2:65" s="1" customFormat="1" ht="31.5" customHeight="1" x14ac:dyDescent="0.3">
      <c r="B159" s="158"/>
      <c r="C159" s="159" t="s">
        <v>262</v>
      </c>
      <c r="D159" s="159" t="s">
        <v>117</v>
      </c>
      <c r="E159" s="160" t="s">
        <v>263</v>
      </c>
      <c r="F159" s="161" t="s">
        <v>264</v>
      </c>
      <c r="G159" s="162" t="s">
        <v>194</v>
      </c>
      <c r="H159" s="163">
        <v>2</v>
      </c>
      <c r="I159" s="164"/>
      <c r="J159" s="165">
        <f>ROUND(I159*H159,2)</f>
        <v>0</v>
      </c>
      <c r="K159" s="161" t="s">
        <v>121</v>
      </c>
      <c r="L159" s="33"/>
      <c r="M159" s="166" t="s">
        <v>3</v>
      </c>
      <c r="N159" s="167" t="s">
        <v>43</v>
      </c>
      <c r="O159" s="34"/>
      <c r="P159" s="168">
        <f>O159*H159</f>
        <v>0</v>
      </c>
      <c r="Q159" s="168">
        <v>0</v>
      </c>
      <c r="R159" s="168">
        <f>Q159*H159</f>
        <v>0</v>
      </c>
      <c r="S159" s="168">
        <v>0</v>
      </c>
      <c r="T159" s="169">
        <f>S159*H159</f>
        <v>0</v>
      </c>
      <c r="AR159" s="16" t="s">
        <v>122</v>
      </c>
      <c r="AT159" s="16" t="s">
        <v>117</v>
      </c>
      <c r="AU159" s="16" t="s">
        <v>80</v>
      </c>
      <c r="AY159" s="16" t="s">
        <v>115</v>
      </c>
      <c r="BE159" s="170">
        <f>IF(N159="základní",J159,0)</f>
        <v>0</v>
      </c>
      <c r="BF159" s="170">
        <f>IF(N159="snížená",J159,0)</f>
        <v>0</v>
      </c>
      <c r="BG159" s="170">
        <f>IF(N159="zákl. přenesená",J159,0)</f>
        <v>0</v>
      </c>
      <c r="BH159" s="170">
        <f>IF(N159="sníž. přenesená",J159,0)</f>
        <v>0</v>
      </c>
      <c r="BI159" s="170">
        <f>IF(N159="nulová",J159,0)</f>
        <v>0</v>
      </c>
      <c r="BJ159" s="16" t="s">
        <v>22</v>
      </c>
      <c r="BK159" s="170">
        <f>ROUND(I159*H159,2)</f>
        <v>0</v>
      </c>
      <c r="BL159" s="16" t="s">
        <v>122</v>
      </c>
      <c r="BM159" s="16" t="s">
        <v>265</v>
      </c>
    </row>
    <row r="160" spans="2:65" s="1" customFormat="1" ht="27" x14ac:dyDescent="0.3">
      <c r="B160" s="33"/>
      <c r="D160" s="174" t="s">
        <v>124</v>
      </c>
      <c r="F160" s="175" t="s">
        <v>266</v>
      </c>
      <c r="I160" s="173"/>
      <c r="L160" s="33"/>
      <c r="M160" s="62"/>
      <c r="N160" s="34"/>
      <c r="O160" s="34"/>
      <c r="P160" s="34"/>
      <c r="Q160" s="34"/>
      <c r="R160" s="34"/>
      <c r="S160" s="34"/>
      <c r="T160" s="63"/>
      <c r="AT160" s="16" t="s">
        <v>124</v>
      </c>
      <c r="AU160" s="16" t="s">
        <v>80</v>
      </c>
    </row>
    <row r="161" spans="2:65" s="1" customFormat="1" ht="22.5" customHeight="1" x14ac:dyDescent="0.3">
      <c r="B161" s="158"/>
      <c r="C161" s="196" t="s">
        <v>267</v>
      </c>
      <c r="D161" s="196" t="s">
        <v>251</v>
      </c>
      <c r="E161" s="197" t="s">
        <v>268</v>
      </c>
      <c r="F161" s="198" t="s">
        <v>269</v>
      </c>
      <c r="G161" s="199" t="s">
        <v>194</v>
      </c>
      <c r="H161" s="200">
        <v>2</v>
      </c>
      <c r="I161" s="201"/>
      <c r="J161" s="202">
        <f>ROUND(I161*H161,2)</f>
        <v>0</v>
      </c>
      <c r="K161" s="198" t="s">
        <v>121</v>
      </c>
      <c r="L161" s="203"/>
      <c r="M161" s="204" t="s">
        <v>3</v>
      </c>
      <c r="N161" s="205" t="s">
        <v>43</v>
      </c>
      <c r="O161" s="34"/>
      <c r="P161" s="168">
        <f>O161*H161</f>
        <v>0</v>
      </c>
      <c r="Q161" s="168">
        <v>7.2500000000000004E-3</v>
      </c>
      <c r="R161" s="168">
        <f>Q161*H161</f>
        <v>1.4500000000000001E-2</v>
      </c>
      <c r="S161" s="168">
        <v>0</v>
      </c>
      <c r="T161" s="169">
        <f>S161*H161</f>
        <v>0</v>
      </c>
      <c r="AR161" s="16" t="s">
        <v>163</v>
      </c>
      <c r="AT161" s="16" t="s">
        <v>251</v>
      </c>
      <c r="AU161" s="16" t="s">
        <v>80</v>
      </c>
      <c r="AY161" s="16" t="s">
        <v>115</v>
      </c>
      <c r="BE161" s="170">
        <f>IF(N161="základní",J161,0)</f>
        <v>0</v>
      </c>
      <c r="BF161" s="170">
        <f>IF(N161="snížená",J161,0)</f>
        <v>0</v>
      </c>
      <c r="BG161" s="170">
        <f>IF(N161="zákl. přenesená",J161,0)</f>
        <v>0</v>
      </c>
      <c r="BH161" s="170">
        <f>IF(N161="sníž. přenesená",J161,0)</f>
        <v>0</v>
      </c>
      <c r="BI161" s="170">
        <f>IF(N161="nulová",J161,0)</f>
        <v>0</v>
      </c>
      <c r="BJ161" s="16" t="s">
        <v>22</v>
      </c>
      <c r="BK161" s="170">
        <f>ROUND(I161*H161,2)</f>
        <v>0</v>
      </c>
      <c r="BL161" s="16" t="s">
        <v>122</v>
      </c>
      <c r="BM161" s="16" t="s">
        <v>270</v>
      </c>
    </row>
    <row r="162" spans="2:65" s="1" customFormat="1" ht="54" x14ac:dyDescent="0.3">
      <c r="B162" s="33"/>
      <c r="D162" s="171" t="s">
        <v>126</v>
      </c>
      <c r="F162" s="172" t="s">
        <v>271</v>
      </c>
      <c r="I162" s="173"/>
      <c r="L162" s="33"/>
      <c r="M162" s="62"/>
      <c r="N162" s="34"/>
      <c r="O162" s="34"/>
      <c r="P162" s="34"/>
      <c r="Q162" s="34"/>
      <c r="R162" s="34"/>
      <c r="S162" s="34"/>
      <c r="T162" s="63"/>
      <c r="AT162" s="16" t="s">
        <v>126</v>
      </c>
      <c r="AU162" s="16" t="s">
        <v>80</v>
      </c>
    </row>
    <row r="163" spans="2:65" s="10" customFormat="1" ht="29.85" customHeight="1" x14ac:dyDescent="0.3">
      <c r="B163" s="144"/>
      <c r="D163" s="155" t="s">
        <v>71</v>
      </c>
      <c r="E163" s="156" t="s">
        <v>172</v>
      </c>
      <c r="F163" s="156" t="s">
        <v>272</v>
      </c>
      <c r="I163" s="147"/>
      <c r="J163" s="157">
        <f>BK163</f>
        <v>0</v>
      </c>
      <c r="L163" s="144"/>
      <c r="M163" s="149"/>
      <c r="N163" s="150"/>
      <c r="O163" s="150"/>
      <c r="P163" s="151">
        <f>SUM(P164:P173)</f>
        <v>0</v>
      </c>
      <c r="Q163" s="150"/>
      <c r="R163" s="151">
        <f>SUM(R164:R173)</f>
        <v>4.2983049199999996</v>
      </c>
      <c r="S163" s="150"/>
      <c r="T163" s="152">
        <f>SUM(T164:T173)</f>
        <v>0.41199999999999998</v>
      </c>
      <c r="AR163" s="145" t="s">
        <v>22</v>
      </c>
      <c r="AT163" s="153" t="s">
        <v>71</v>
      </c>
      <c r="AU163" s="153" t="s">
        <v>22</v>
      </c>
      <c r="AY163" s="145" t="s">
        <v>115</v>
      </c>
      <c r="BK163" s="154">
        <f>SUM(BK164:BK173)</f>
        <v>0</v>
      </c>
    </row>
    <row r="164" spans="2:65" s="1" customFormat="1" ht="44.25" customHeight="1" x14ac:dyDescent="0.3">
      <c r="B164" s="158"/>
      <c r="C164" s="159" t="s">
        <v>273</v>
      </c>
      <c r="D164" s="159" t="s">
        <v>117</v>
      </c>
      <c r="E164" s="160" t="s">
        <v>274</v>
      </c>
      <c r="F164" s="161" t="s">
        <v>275</v>
      </c>
      <c r="G164" s="162" t="s">
        <v>145</v>
      </c>
      <c r="H164" s="163">
        <v>13.15</v>
      </c>
      <c r="I164" s="164"/>
      <c r="J164" s="165">
        <f>ROUND(I164*H164,2)</f>
        <v>0</v>
      </c>
      <c r="K164" s="161" t="s">
        <v>121</v>
      </c>
      <c r="L164" s="33"/>
      <c r="M164" s="166" t="s">
        <v>3</v>
      </c>
      <c r="N164" s="167" t="s">
        <v>43</v>
      </c>
      <c r="O164" s="34"/>
      <c r="P164" s="168">
        <f>O164*H164</f>
        <v>0</v>
      </c>
      <c r="Q164" s="168">
        <v>0.1295</v>
      </c>
      <c r="R164" s="168">
        <f>Q164*H164</f>
        <v>1.702925</v>
      </c>
      <c r="S164" s="168">
        <v>0</v>
      </c>
      <c r="T164" s="169">
        <f>S164*H164</f>
        <v>0</v>
      </c>
      <c r="AR164" s="16" t="s">
        <v>122</v>
      </c>
      <c r="AT164" s="16" t="s">
        <v>117</v>
      </c>
      <c r="AU164" s="16" t="s">
        <v>80</v>
      </c>
      <c r="AY164" s="16" t="s">
        <v>115</v>
      </c>
      <c r="BE164" s="170">
        <f>IF(N164="základní",J164,0)</f>
        <v>0</v>
      </c>
      <c r="BF164" s="170">
        <f>IF(N164="snížená",J164,0)</f>
        <v>0</v>
      </c>
      <c r="BG164" s="170">
        <f>IF(N164="zákl. přenesená",J164,0)</f>
        <v>0</v>
      </c>
      <c r="BH164" s="170">
        <f>IF(N164="sníž. přenesená",J164,0)</f>
        <v>0</v>
      </c>
      <c r="BI164" s="170">
        <f>IF(N164="nulová",J164,0)</f>
        <v>0</v>
      </c>
      <c r="BJ164" s="16" t="s">
        <v>22</v>
      </c>
      <c r="BK164" s="170">
        <f>ROUND(I164*H164,2)</f>
        <v>0</v>
      </c>
      <c r="BL164" s="16" t="s">
        <v>122</v>
      </c>
      <c r="BM164" s="16" t="s">
        <v>276</v>
      </c>
    </row>
    <row r="165" spans="2:65" s="1" customFormat="1" ht="94.5" x14ac:dyDescent="0.3">
      <c r="B165" s="33"/>
      <c r="D165" s="171" t="s">
        <v>124</v>
      </c>
      <c r="F165" s="172" t="s">
        <v>277</v>
      </c>
      <c r="I165" s="173"/>
      <c r="L165" s="33"/>
      <c r="M165" s="62"/>
      <c r="N165" s="34"/>
      <c r="O165" s="34"/>
      <c r="P165" s="34"/>
      <c r="Q165" s="34"/>
      <c r="R165" s="34"/>
      <c r="S165" s="34"/>
      <c r="T165" s="63"/>
      <c r="AT165" s="16" t="s">
        <v>124</v>
      </c>
      <c r="AU165" s="16" t="s">
        <v>80</v>
      </c>
    </row>
    <row r="166" spans="2:65" s="11" customFormat="1" ht="13.5" x14ac:dyDescent="0.3">
      <c r="B166" s="176"/>
      <c r="D166" s="174" t="s">
        <v>155</v>
      </c>
      <c r="E166" s="177" t="s">
        <v>3</v>
      </c>
      <c r="F166" s="178" t="s">
        <v>278</v>
      </c>
      <c r="H166" s="179">
        <v>13.15</v>
      </c>
      <c r="I166" s="180"/>
      <c r="L166" s="176"/>
      <c r="M166" s="181"/>
      <c r="N166" s="182"/>
      <c r="O166" s="182"/>
      <c r="P166" s="182"/>
      <c r="Q166" s="182"/>
      <c r="R166" s="182"/>
      <c r="S166" s="182"/>
      <c r="T166" s="183"/>
      <c r="AT166" s="184" t="s">
        <v>155</v>
      </c>
      <c r="AU166" s="184" t="s">
        <v>80</v>
      </c>
      <c r="AV166" s="11" t="s">
        <v>80</v>
      </c>
      <c r="AW166" s="11" t="s">
        <v>36</v>
      </c>
      <c r="AX166" s="11" t="s">
        <v>22</v>
      </c>
      <c r="AY166" s="184" t="s">
        <v>115</v>
      </c>
    </row>
    <row r="167" spans="2:65" s="1" customFormat="1" ht="22.5" customHeight="1" x14ac:dyDescent="0.3">
      <c r="B167" s="158"/>
      <c r="C167" s="196" t="s">
        <v>279</v>
      </c>
      <c r="D167" s="196" t="s">
        <v>251</v>
      </c>
      <c r="E167" s="197" t="s">
        <v>280</v>
      </c>
      <c r="F167" s="198" t="s">
        <v>281</v>
      </c>
      <c r="G167" s="199" t="s">
        <v>194</v>
      </c>
      <c r="H167" s="200">
        <v>13.15</v>
      </c>
      <c r="I167" s="201"/>
      <c r="J167" s="202">
        <f>ROUND(I167*H167,2)</f>
        <v>0</v>
      </c>
      <c r="K167" s="198" t="s">
        <v>121</v>
      </c>
      <c r="L167" s="203"/>
      <c r="M167" s="204" t="s">
        <v>3</v>
      </c>
      <c r="N167" s="205" t="s">
        <v>43</v>
      </c>
      <c r="O167" s="34"/>
      <c r="P167" s="168">
        <f>O167*H167</f>
        <v>0</v>
      </c>
      <c r="Q167" s="168">
        <v>4.4999999999999998E-2</v>
      </c>
      <c r="R167" s="168">
        <f>Q167*H167</f>
        <v>0.59175</v>
      </c>
      <c r="S167" s="168">
        <v>0</v>
      </c>
      <c r="T167" s="169">
        <f>S167*H167</f>
        <v>0</v>
      </c>
      <c r="AR167" s="16" t="s">
        <v>163</v>
      </c>
      <c r="AT167" s="16" t="s">
        <v>251</v>
      </c>
      <c r="AU167" s="16" t="s">
        <v>80</v>
      </c>
      <c r="AY167" s="16" t="s">
        <v>115</v>
      </c>
      <c r="BE167" s="170">
        <f>IF(N167="základní",J167,0)</f>
        <v>0</v>
      </c>
      <c r="BF167" s="170">
        <f>IF(N167="snížená",J167,0)</f>
        <v>0</v>
      </c>
      <c r="BG167" s="170">
        <f>IF(N167="zákl. přenesená",J167,0)</f>
        <v>0</v>
      </c>
      <c r="BH167" s="170">
        <f>IF(N167="sníž. přenesená",J167,0)</f>
        <v>0</v>
      </c>
      <c r="BI167" s="170">
        <f>IF(N167="nulová",J167,0)</f>
        <v>0</v>
      </c>
      <c r="BJ167" s="16" t="s">
        <v>22</v>
      </c>
      <c r="BK167" s="170">
        <f>ROUND(I167*H167,2)</f>
        <v>0</v>
      </c>
      <c r="BL167" s="16" t="s">
        <v>122</v>
      </c>
      <c r="BM167" s="16" t="s">
        <v>282</v>
      </c>
    </row>
    <row r="168" spans="2:65" s="1" customFormat="1" ht="31.5" customHeight="1" x14ac:dyDescent="0.3">
      <c r="B168" s="158"/>
      <c r="C168" s="159" t="s">
        <v>283</v>
      </c>
      <c r="D168" s="159" t="s">
        <v>117</v>
      </c>
      <c r="E168" s="160" t="s">
        <v>284</v>
      </c>
      <c r="F168" s="161" t="s">
        <v>285</v>
      </c>
      <c r="G168" s="162" t="s">
        <v>151</v>
      </c>
      <c r="H168" s="163">
        <v>0.88800000000000001</v>
      </c>
      <c r="I168" s="164"/>
      <c r="J168" s="165">
        <f>ROUND(I168*H168,2)</f>
        <v>0</v>
      </c>
      <c r="K168" s="161" t="s">
        <v>3</v>
      </c>
      <c r="L168" s="33"/>
      <c r="M168" s="166" t="s">
        <v>3</v>
      </c>
      <c r="N168" s="167" t="s">
        <v>43</v>
      </c>
      <c r="O168" s="34"/>
      <c r="P168" s="168">
        <f>O168*H168</f>
        <v>0</v>
      </c>
      <c r="Q168" s="168">
        <v>2.2563399999999998</v>
      </c>
      <c r="R168" s="168">
        <f>Q168*H168</f>
        <v>2.0036299199999998</v>
      </c>
      <c r="S168" s="168">
        <v>0</v>
      </c>
      <c r="T168" s="169">
        <f>S168*H168</f>
        <v>0</v>
      </c>
      <c r="AR168" s="16" t="s">
        <v>122</v>
      </c>
      <c r="AT168" s="16" t="s">
        <v>117</v>
      </c>
      <c r="AU168" s="16" t="s">
        <v>80</v>
      </c>
      <c r="AY168" s="16" t="s">
        <v>115</v>
      </c>
      <c r="BE168" s="170">
        <f>IF(N168="základní",J168,0)</f>
        <v>0</v>
      </c>
      <c r="BF168" s="170">
        <f>IF(N168="snížená",J168,0)</f>
        <v>0</v>
      </c>
      <c r="BG168" s="170">
        <f>IF(N168="zákl. přenesená",J168,0)</f>
        <v>0</v>
      </c>
      <c r="BH168" s="170">
        <f>IF(N168="sníž. přenesená",J168,0)</f>
        <v>0</v>
      </c>
      <c r="BI168" s="170">
        <f>IF(N168="nulová",J168,0)</f>
        <v>0</v>
      </c>
      <c r="BJ168" s="16" t="s">
        <v>22</v>
      </c>
      <c r="BK168" s="170">
        <f>ROUND(I168*H168,2)</f>
        <v>0</v>
      </c>
      <c r="BL168" s="16" t="s">
        <v>122</v>
      </c>
      <c r="BM168" s="16" t="s">
        <v>286</v>
      </c>
    </row>
    <row r="169" spans="2:65" s="1" customFormat="1" ht="27" x14ac:dyDescent="0.3">
      <c r="B169" s="33"/>
      <c r="D169" s="171" t="s">
        <v>126</v>
      </c>
      <c r="F169" s="172" t="s">
        <v>287</v>
      </c>
      <c r="I169" s="173"/>
      <c r="L169" s="33"/>
      <c r="M169" s="62"/>
      <c r="N169" s="34"/>
      <c r="O169" s="34"/>
      <c r="P169" s="34"/>
      <c r="Q169" s="34"/>
      <c r="R169" s="34"/>
      <c r="S169" s="34"/>
      <c r="T169" s="63"/>
      <c r="AT169" s="16" t="s">
        <v>126</v>
      </c>
      <c r="AU169" s="16" t="s">
        <v>80</v>
      </c>
    </row>
    <row r="170" spans="2:65" s="11" customFormat="1" ht="13.5" x14ac:dyDescent="0.3">
      <c r="B170" s="176"/>
      <c r="D170" s="174" t="s">
        <v>155</v>
      </c>
      <c r="E170" s="177" t="s">
        <v>3</v>
      </c>
      <c r="F170" s="178" t="s">
        <v>288</v>
      </c>
      <c r="H170" s="179">
        <v>0.88800000000000001</v>
      </c>
      <c r="I170" s="180"/>
      <c r="L170" s="176"/>
      <c r="M170" s="181"/>
      <c r="N170" s="182"/>
      <c r="O170" s="182"/>
      <c r="P170" s="182"/>
      <c r="Q170" s="182"/>
      <c r="R170" s="182"/>
      <c r="S170" s="182"/>
      <c r="T170" s="183"/>
      <c r="AT170" s="184" t="s">
        <v>155</v>
      </c>
      <c r="AU170" s="184" t="s">
        <v>80</v>
      </c>
      <c r="AV170" s="11" t="s">
        <v>80</v>
      </c>
      <c r="AW170" s="11" t="s">
        <v>36</v>
      </c>
      <c r="AX170" s="11" t="s">
        <v>22</v>
      </c>
      <c r="AY170" s="184" t="s">
        <v>115</v>
      </c>
    </row>
    <row r="171" spans="2:65" s="1" customFormat="1" ht="22.5" customHeight="1" x14ac:dyDescent="0.3">
      <c r="B171" s="158"/>
      <c r="C171" s="159" t="s">
        <v>289</v>
      </c>
      <c r="D171" s="159" t="s">
        <v>117</v>
      </c>
      <c r="E171" s="160" t="s">
        <v>290</v>
      </c>
      <c r="F171" s="161" t="s">
        <v>291</v>
      </c>
      <c r="G171" s="162" t="s">
        <v>151</v>
      </c>
      <c r="H171" s="163">
        <v>0.20599999999999999</v>
      </c>
      <c r="I171" s="164"/>
      <c r="J171" s="165">
        <f>ROUND(I171*H171,2)</f>
        <v>0</v>
      </c>
      <c r="K171" s="161" t="s">
        <v>121</v>
      </c>
      <c r="L171" s="33"/>
      <c r="M171" s="166" t="s">
        <v>3</v>
      </c>
      <c r="N171" s="167" t="s">
        <v>43</v>
      </c>
      <c r="O171" s="34"/>
      <c r="P171" s="168">
        <f>O171*H171</f>
        <v>0</v>
      </c>
      <c r="Q171" s="168">
        <v>0</v>
      </c>
      <c r="R171" s="168">
        <f>Q171*H171</f>
        <v>0</v>
      </c>
      <c r="S171" s="168">
        <v>2</v>
      </c>
      <c r="T171" s="169">
        <f>S171*H171</f>
        <v>0.41199999999999998</v>
      </c>
      <c r="AR171" s="16" t="s">
        <v>122</v>
      </c>
      <c r="AT171" s="16" t="s">
        <v>117</v>
      </c>
      <c r="AU171" s="16" t="s">
        <v>80</v>
      </c>
      <c r="AY171" s="16" t="s">
        <v>115</v>
      </c>
      <c r="BE171" s="170">
        <f>IF(N171="základní",J171,0)</f>
        <v>0</v>
      </c>
      <c r="BF171" s="170">
        <f>IF(N171="snížená",J171,0)</f>
        <v>0</v>
      </c>
      <c r="BG171" s="170">
        <f>IF(N171="zákl. přenesená",J171,0)</f>
        <v>0</v>
      </c>
      <c r="BH171" s="170">
        <f>IF(N171="sníž. přenesená",J171,0)</f>
        <v>0</v>
      </c>
      <c r="BI171" s="170">
        <f>IF(N171="nulová",J171,0)</f>
        <v>0</v>
      </c>
      <c r="BJ171" s="16" t="s">
        <v>22</v>
      </c>
      <c r="BK171" s="170">
        <f>ROUND(I171*H171,2)</f>
        <v>0</v>
      </c>
      <c r="BL171" s="16" t="s">
        <v>122</v>
      </c>
      <c r="BM171" s="16" t="s">
        <v>292</v>
      </c>
    </row>
    <row r="172" spans="2:65" s="1" customFormat="1" ht="27" x14ac:dyDescent="0.3">
      <c r="B172" s="33"/>
      <c r="D172" s="171" t="s">
        <v>126</v>
      </c>
      <c r="F172" s="172" t="s">
        <v>293</v>
      </c>
      <c r="I172" s="173"/>
      <c r="L172" s="33"/>
      <c r="M172" s="62"/>
      <c r="N172" s="34"/>
      <c r="O172" s="34"/>
      <c r="P172" s="34"/>
      <c r="Q172" s="34"/>
      <c r="R172" s="34"/>
      <c r="S172" s="34"/>
      <c r="T172" s="63"/>
      <c r="AT172" s="16" t="s">
        <v>126</v>
      </c>
      <c r="AU172" s="16" t="s">
        <v>80</v>
      </c>
    </row>
    <row r="173" spans="2:65" s="11" customFormat="1" ht="13.5" x14ac:dyDescent="0.3">
      <c r="B173" s="176"/>
      <c r="D173" s="171" t="s">
        <v>155</v>
      </c>
      <c r="E173" s="184" t="s">
        <v>3</v>
      </c>
      <c r="F173" s="185" t="s">
        <v>294</v>
      </c>
      <c r="H173" s="186">
        <v>0.20599999999999999</v>
      </c>
      <c r="I173" s="180"/>
      <c r="L173" s="176"/>
      <c r="M173" s="181"/>
      <c r="N173" s="182"/>
      <c r="O173" s="182"/>
      <c r="P173" s="182"/>
      <c r="Q173" s="182"/>
      <c r="R173" s="182"/>
      <c r="S173" s="182"/>
      <c r="T173" s="183"/>
      <c r="AT173" s="184" t="s">
        <v>155</v>
      </c>
      <c r="AU173" s="184" t="s">
        <v>80</v>
      </c>
      <c r="AV173" s="11" t="s">
        <v>80</v>
      </c>
      <c r="AW173" s="11" t="s">
        <v>36</v>
      </c>
      <c r="AX173" s="11" t="s">
        <v>22</v>
      </c>
      <c r="AY173" s="184" t="s">
        <v>115</v>
      </c>
    </row>
    <row r="174" spans="2:65" s="10" customFormat="1" ht="29.85" customHeight="1" x14ac:dyDescent="0.3">
      <c r="B174" s="144"/>
      <c r="D174" s="155" t="s">
        <v>71</v>
      </c>
      <c r="E174" s="156" t="s">
        <v>295</v>
      </c>
      <c r="F174" s="156" t="s">
        <v>296</v>
      </c>
      <c r="I174" s="147"/>
      <c r="J174" s="157">
        <f>BK174</f>
        <v>0</v>
      </c>
      <c r="L174" s="144"/>
      <c r="M174" s="149"/>
      <c r="N174" s="150"/>
      <c r="O174" s="150"/>
      <c r="P174" s="151">
        <f>SUM(P175:P192)</f>
        <v>0</v>
      </c>
      <c r="Q174" s="150"/>
      <c r="R174" s="151">
        <f>SUM(R175:R192)</f>
        <v>0</v>
      </c>
      <c r="S174" s="150"/>
      <c r="T174" s="152">
        <f>SUM(T175:T192)</f>
        <v>0</v>
      </c>
      <c r="AR174" s="145" t="s">
        <v>22</v>
      </c>
      <c r="AT174" s="153" t="s">
        <v>71</v>
      </c>
      <c r="AU174" s="153" t="s">
        <v>22</v>
      </c>
      <c r="AY174" s="145" t="s">
        <v>115</v>
      </c>
      <c r="BK174" s="154">
        <f>SUM(BK175:BK192)</f>
        <v>0</v>
      </c>
    </row>
    <row r="175" spans="2:65" s="1" customFormat="1" ht="22.5" customHeight="1" x14ac:dyDescent="0.3">
      <c r="B175" s="158"/>
      <c r="C175" s="159" t="s">
        <v>297</v>
      </c>
      <c r="D175" s="159" t="s">
        <v>117</v>
      </c>
      <c r="E175" s="160" t="s">
        <v>298</v>
      </c>
      <c r="F175" s="161" t="s">
        <v>299</v>
      </c>
      <c r="G175" s="162" t="s">
        <v>203</v>
      </c>
      <c r="H175" s="163">
        <v>53.771000000000001</v>
      </c>
      <c r="I175" s="164"/>
      <c r="J175" s="165">
        <f>ROUND(I175*H175,2)</f>
        <v>0</v>
      </c>
      <c r="K175" s="161" t="s">
        <v>121</v>
      </c>
      <c r="L175" s="33"/>
      <c r="M175" s="166" t="s">
        <v>3</v>
      </c>
      <c r="N175" s="167" t="s">
        <v>43</v>
      </c>
      <c r="O175" s="34"/>
      <c r="P175" s="168">
        <f>O175*H175</f>
        <v>0</v>
      </c>
      <c r="Q175" s="168">
        <v>0</v>
      </c>
      <c r="R175" s="168">
        <f>Q175*H175</f>
        <v>0</v>
      </c>
      <c r="S175" s="168">
        <v>0</v>
      </c>
      <c r="T175" s="169">
        <f>S175*H175</f>
        <v>0</v>
      </c>
      <c r="AR175" s="16" t="s">
        <v>122</v>
      </c>
      <c r="AT175" s="16" t="s">
        <v>117</v>
      </c>
      <c r="AU175" s="16" t="s">
        <v>80</v>
      </c>
      <c r="AY175" s="16" t="s">
        <v>115</v>
      </c>
      <c r="BE175" s="170">
        <f>IF(N175="základní",J175,0)</f>
        <v>0</v>
      </c>
      <c r="BF175" s="170">
        <f>IF(N175="snížená",J175,0)</f>
        <v>0</v>
      </c>
      <c r="BG175" s="170">
        <f>IF(N175="zákl. přenesená",J175,0)</f>
        <v>0</v>
      </c>
      <c r="BH175" s="170">
        <f>IF(N175="sníž. přenesená",J175,0)</f>
        <v>0</v>
      </c>
      <c r="BI175" s="170">
        <f>IF(N175="nulová",J175,0)</f>
        <v>0</v>
      </c>
      <c r="BJ175" s="16" t="s">
        <v>22</v>
      </c>
      <c r="BK175" s="170">
        <f>ROUND(I175*H175,2)</f>
        <v>0</v>
      </c>
      <c r="BL175" s="16" t="s">
        <v>122</v>
      </c>
      <c r="BM175" s="16" t="s">
        <v>300</v>
      </c>
    </row>
    <row r="176" spans="2:65" s="1" customFormat="1" ht="40.5" x14ac:dyDescent="0.3">
      <c r="B176" s="33"/>
      <c r="D176" s="174" t="s">
        <v>124</v>
      </c>
      <c r="F176" s="175" t="s">
        <v>301</v>
      </c>
      <c r="I176" s="173"/>
      <c r="L176" s="33"/>
      <c r="M176" s="62"/>
      <c r="N176" s="34"/>
      <c r="O176" s="34"/>
      <c r="P176" s="34"/>
      <c r="Q176" s="34"/>
      <c r="R176" s="34"/>
      <c r="S176" s="34"/>
      <c r="T176" s="63"/>
      <c r="AT176" s="16" t="s">
        <v>124</v>
      </c>
      <c r="AU176" s="16" t="s">
        <v>80</v>
      </c>
    </row>
    <row r="177" spans="2:65" s="1" customFormat="1" ht="31.5" customHeight="1" x14ac:dyDescent="0.3">
      <c r="B177" s="158"/>
      <c r="C177" s="159" t="s">
        <v>302</v>
      </c>
      <c r="D177" s="159" t="s">
        <v>117</v>
      </c>
      <c r="E177" s="160" t="s">
        <v>303</v>
      </c>
      <c r="F177" s="161" t="s">
        <v>304</v>
      </c>
      <c r="G177" s="162" t="s">
        <v>203</v>
      </c>
      <c r="H177" s="163">
        <v>53.771000000000001</v>
      </c>
      <c r="I177" s="164"/>
      <c r="J177" s="165">
        <f>ROUND(I177*H177,2)</f>
        <v>0</v>
      </c>
      <c r="K177" s="161" t="s">
        <v>121</v>
      </c>
      <c r="L177" s="33"/>
      <c r="M177" s="166" t="s">
        <v>3</v>
      </c>
      <c r="N177" s="167" t="s">
        <v>43</v>
      </c>
      <c r="O177" s="34"/>
      <c r="P177" s="168">
        <f>O177*H177</f>
        <v>0</v>
      </c>
      <c r="Q177" s="168">
        <v>0</v>
      </c>
      <c r="R177" s="168">
        <f>Q177*H177</f>
        <v>0</v>
      </c>
      <c r="S177" s="168">
        <v>0</v>
      </c>
      <c r="T177" s="169">
        <f>S177*H177</f>
        <v>0</v>
      </c>
      <c r="AR177" s="16" t="s">
        <v>122</v>
      </c>
      <c r="AT177" s="16" t="s">
        <v>117</v>
      </c>
      <c r="AU177" s="16" t="s">
        <v>80</v>
      </c>
      <c r="AY177" s="16" t="s">
        <v>115</v>
      </c>
      <c r="BE177" s="170">
        <f>IF(N177="základní",J177,0)</f>
        <v>0</v>
      </c>
      <c r="BF177" s="170">
        <f>IF(N177="snížená",J177,0)</f>
        <v>0</v>
      </c>
      <c r="BG177" s="170">
        <f>IF(N177="zákl. přenesená",J177,0)</f>
        <v>0</v>
      </c>
      <c r="BH177" s="170">
        <f>IF(N177="sníž. přenesená",J177,0)</f>
        <v>0</v>
      </c>
      <c r="BI177" s="170">
        <f>IF(N177="nulová",J177,0)</f>
        <v>0</v>
      </c>
      <c r="BJ177" s="16" t="s">
        <v>22</v>
      </c>
      <c r="BK177" s="170">
        <f>ROUND(I177*H177,2)</f>
        <v>0</v>
      </c>
      <c r="BL177" s="16" t="s">
        <v>122</v>
      </c>
      <c r="BM177" s="16" t="s">
        <v>305</v>
      </c>
    </row>
    <row r="178" spans="2:65" s="1" customFormat="1" ht="27" x14ac:dyDescent="0.3">
      <c r="B178" s="33"/>
      <c r="D178" s="174" t="s">
        <v>124</v>
      </c>
      <c r="F178" s="175" t="s">
        <v>306</v>
      </c>
      <c r="I178" s="173"/>
      <c r="L178" s="33"/>
      <c r="M178" s="62"/>
      <c r="N178" s="34"/>
      <c r="O178" s="34"/>
      <c r="P178" s="34"/>
      <c r="Q178" s="34"/>
      <c r="R178" s="34"/>
      <c r="S178" s="34"/>
      <c r="T178" s="63"/>
      <c r="AT178" s="16" t="s">
        <v>124</v>
      </c>
      <c r="AU178" s="16" t="s">
        <v>80</v>
      </c>
    </row>
    <row r="179" spans="2:65" s="1" customFormat="1" ht="31.5" customHeight="1" x14ac:dyDescent="0.3">
      <c r="B179" s="158"/>
      <c r="C179" s="159" t="s">
        <v>307</v>
      </c>
      <c r="D179" s="159" t="s">
        <v>117</v>
      </c>
      <c r="E179" s="160" t="s">
        <v>308</v>
      </c>
      <c r="F179" s="161" t="s">
        <v>309</v>
      </c>
      <c r="G179" s="162" t="s">
        <v>203</v>
      </c>
      <c r="H179" s="163">
        <v>806.56500000000005</v>
      </c>
      <c r="I179" s="164"/>
      <c r="J179" s="165">
        <f>ROUND(I179*H179,2)</f>
        <v>0</v>
      </c>
      <c r="K179" s="161" t="s">
        <v>121</v>
      </c>
      <c r="L179" s="33"/>
      <c r="M179" s="166" t="s">
        <v>3</v>
      </c>
      <c r="N179" s="167" t="s">
        <v>43</v>
      </c>
      <c r="O179" s="34"/>
      <c r="P179" s="168">
        <f>O179*H179</f>
        <v>0</v>
      </c>
      <c r="Q179" s="168">
        <v>0</v>
      </c>
      <c r="R179" s="168">
        <f>Q179*H179</f>
        <v>0</v>
      </c>
      <c r="S179" s="168">
        <v>0</v>
      </c>
      <c r="T179" s="169">
        <f>S179*H179</f>
        <v>0</v>
      </c>
      <c r="AR179" s="16" t="s">
        <v>122</v>
      </c>
      <c r="AT179" s="16" t="s">
        <v>117</v>
      </c>
      <c r="AU179" s="16" t="s">
        <v>80</v>
      </c>
      <c r="AY179" s="16" t="s">
        <v>115</v>
      </c>
      <c r="BE179" s="170">
        <f>IF(N179="základní",J179,0)</f>
        <v>0</v>
      </c>
      <c r="BF179" s="170">
        <f>IF(N179="snížená",J179,0)</f>
        <v>0</v>
      </c>
      <c r="BG179" s="170">
        <f>IF(N179="zákl. přenesená",J179,0)</f>
        <v>0</v>
      </c>
      <c r="BH179" s="170">
        <f>IF(N179="sníž. přenesená",J179,0)</f>
        <v>0</v>
      </c>
      <c r="BI179" s="170">
        <f>IF(N179="nulová",J179,0)</f>
        <v>0</v>
      </c>
      <c r="BJ179" s="16" t="s">
        <v>22</v>
      </c>
      <c r="BK179" s="170">
        <f>ROUND(I179*H179,2)</f>
        <v>0</v>
      </c>
      <c r="BL179" s="16" t="s">
        <v>122</v>
      </c>
      <c r="BM179" s="16" t="s">
        <v>310</v>
      </c>
    </row>
    <row r="180" spans="2:65" s="1" customFormat="1" ht="27" x14ac:dyDescent="0.3">
      <c r="B180" s="33"/>
      <c r="D180" s="171" t="s">
        <v>124</v>
      </c>
      <c r="F180" s="172" t="s">
        <v>306</v>
      </c>
      <c r="I180" s="173"/>
      <c r="L180" s="33"/>
      <c r="M180" s="62"/>
      <c r="N180" s="34"/>
      <c r="O180" s="34"/>
      <c r="P180" s="34"/>
      <c r="Q180" s="34"/>
      <c r="R180" s="34"/>
      <c r="S180" s="34"/>
      <c r="T180" s="63"/>
      <c r="AT180" s="16" t="s">
        <v>124</v>
      </c>
      <c r="AU180" s="16" t="s">
        <v>80</v>
      </c>
    </row>
    <row r="181" spans="2:65" s="1" customFormat="1" ht="27" x14ac:dyDescent="0.3">
      <c r="B181" s="33"/>
      <c r="D181" s="171" t="s">
        <v>126</v>
      </c>
      <c r="F181" s="172" t="s">
        <v>311</v>
      </c>
      <c r="I181" s="173"/>
      <c r="L181" s="33"/>
      <c r="M181" s="62"/>
      <c r="N181" s="34"/>
      <c r="O181" s="34"/>
      <c r="P181" s="34"/>
      <c r="Q181" s="34"/>
      <c r="R181" s="34"/>
      <c r="S181" s="34"/>
      <c r="T181" s="63"/>
      <c r="AT181" s="16" t="s">
        <v>126</v>
      </c>
      <c r="AU181" s="16" t="s">
        <v>80</v>
      </c>
    </row>
    <row r="182" spans="2:65" s="11" customFormat="1" ht="13.5" x14ac:dyDescent="0.3">
      <c r="B182" s="176"/>
      <c r="D182" s="174" t="s">
        <v>155</v>
      </c>
      <c r="F182" s="178" t="s">
        <v>312</v>
      </c>
      <c r="H182" s="179">
        <v>806.56500000000005</v>
      </c>
      <c r="I182" s="180"/>
      <c r="L182" s="176"/>
      <c r="M182" s="181"/>
      <c r="N182" s="182"/>
      <c r="O182" s="182"/>
      <c r="P182" s="182"/>
      <c r="Q182" s="182"/>
      <c r="R182" s="182"/>
      <c r="S182" s="182"/>
      <c r="T182" s="183"/>
      <c r="AT182" s="184" t="s">
        <v>155</v>
      </c>
      <c r="AU182" s="184" t="s">
        <v>80</v>
      </c>
      <c r="AV182" s="11" t="s">
        <v>80</v>
      </c>
      <c r="AW182" s="11" t="s">
        <v>4</v>
      </c>
      <c r="AX182" s="11" t="s">
        <v>22</v>
      </c>
      <c r="AY182" s="184" t="s">
        <v>115</v>
      </c>
    </row>
    <row r="183" spans="2:65" s="1" customFormat="1" ht="22.5" customHeight="1" x14ac:dyDescent="0.3">
      <c r="B183" s="158"/>
      <c r="C183" s="159" t="s">
        <v>313</v>
      </c>
      <c r="D183" s="159" t="s">
        <v>117</v>
      </c>
      <c r="E183" s="160" t="s">
        <v>314</v>
      </c>
      <c r="F183" s="161" t="s">
        <v>315</v>
      </c>
      <c r="G183" s="162" t="s">
        <v>203</v>
      </c>
      <c r="H183" s="163">
        <v>8.7739999999999991</v>
      </c>
      <c r="I183" s="164"/>
      <c r="J183" s="165">
        <f>ROUND(I183*H183,2)</f>
        <v>0</v>
      </c>
      <c r="K183" s="161" t="s">
        <v>121</v>
      </c>
      <c r="L183" s="33"/>
      <c r="M183" s="166" t="s">
        <v>3</v>
      </c>
      <c r="N183" s="167" t="s">
        <v>43</v>
      </c>
      <c r="O183" s="34"/>
      <c r="P183" s="168">
        <f>O183*H183</f>
        <v>0</v>
      </c>
      <c r="Q183" s="168">
        <v>0</v>
      </c>
      <c r="R183" s="168">
        <f>Q183*H183</f>
        <v>0</v>
      </c>
      <c r="S183" s="168">
        <v>0</v>
      </c>
      <c r="T183" s="169">
        <f>S183*H183</f>
        <v>0</v>
      </c>
      <c r="AR183" s="16" t="s">
        <v>122</v>
      </c>
      <c r="AT183" s="16" t="s">
        <v>117</v>
      </c>
      <c r="AU183" s="16" t="s">
        <v>80</v>
      </c>
      <c r="AY183" s="16" t="s">
        <v>115</v>
      </c>
      <c r="BE183" s="170">
        <f>IF(N183="základní",J183,0)</f>
        <v>0</v>
      </c>
      <c r="BF183" s="170">
        <f>IF(N183="snížená",J183,0)</f>
        <v>0</v>
      </c>
      <c r="BG183" s="170">
        <f>IF(N183="zákl. přenesená",J183,0)</f>
        <v>0</v>
      </c>
      <c r="BH183" s="170">
        <f>IF(N183="sníž. přenesená",J183,0)</f>
        <v>0</v>
      </c>
      <c r="BI183" s="170">
        <f>IF(N183="nulová",J183,0)</f>
        <v>0</v>
      </c>
      <c r="BJ183" s="16" t="s">
        <v>22</v>
      </c>
      <c r="BK183" s="170">
        <f>ROUND(I183*H183,2)</f>
        <v>0</v>
      </c>
      <c r="BL183" s="16" t="s">
        <v>122</v>
      </c>
      <c r="BM183" s="16" t="s">
        <v>316</v>
      </c>
    </row>
    <row r="184" spans="2:65" s="1" customFormat="1" ht="67.5" x14ac:dyDescent="0.3">
      <c r="B184" s="33"/>
      <c r="D184" s="171" t="s">
        <v>124</v>
      </c>
      <c r="F184" s="172" t="s">
        <v>317</v>
      </c>
      <c r="I184" s="173"/>
      <c r="L184" s="33"/>
      <c r="M184" s="62"/>
      <c r="N184" s="34"/>
      <c r="O184" s="34"/>
      <c r="P184" s="34"/>
      <c r="Q184" s="34"/>
      <c r="R184" s="34"/>
      <c r="S184" s="34"/>
      <c r="T184" s="63"/>
      <c r="AT184" s="16" t="s">
        <v>124</v>
      </c>
      <c r="AU184" s="16" t="s">
        <v>80</v>
      </c>
    </row>
    <row r="185" spans="2:65" s="11" customFormat="1" ht="13.5" x14ac:dyDescent="0.3">
      <c r="B185" s="176"/>
      <c r="D185" s="174" t="s">
        <v>155</v>
      </c>
      <c r="E185" s="177" t="s">
        <v>3</v>
      </c>
      <c r="F185" s="178" t="s">
        <v>318</v>
      </c>
      <c r="H185" s="179">
        <v>8.7739999999999991</v>
      </c>
      <c r="I185" s="180"/>
      <c r="L185" s="176"/>
      <c r="M185" s="181"/>
      <c r="N185" s="182"/>
      <c r="O185" s="182"/>
      <c r="P185" s="182"/>
      <c r="Q185" s="182"/>
      <c r="R185" s="182"/>
      <c r="S185" s="182"/>
      <c r="T185" s="183"/>
      <c r="AT185" s="184" t="s">
        <v>155</v>
      </c>
      <c r="AU185" s="184" t="s">
        <v>80</v>
      </c>
      <c r="AV185" s="11" t="s">
        <v>80</v>
      </c>
      <c r="AW185" s="11" t="s">
        <v>36</v>
      </c>
      <c r="AX185" s="11" t="s">
        <v>72</v>
      </c>
      <c r="AY185" s="184" t="s">
        <v>115</v>
      </c>
    </row>
    <row r="186" spans="2:65" s="1" customFormat="1" ht="22.5" customHeight="1" x14ac:dyDescent="0.3">
      <c r="B186" s="158"/>
      <c r="C186" s="159" t="s">
        <v>319</v>
      </c>
      <c r="D186" s="159" t="s">
        <v>117</v>
      </c>
      <c r="E186" s="160" t="s">
        <v>320</v>
      </c>
      <c r="F186" s="161" t="s">
        <v>321</v>
      </c>
      <c r="G186" s="162" t="s">
        <v>203</v>
      </c>
      <c r="H186" s="163">
        <v>2.91</v>
      </c>
      <c r="I186" s="164"/>
      <c r="J186" s="165">
        <f>ROUND(I186*H186,2)</f>
        <v>0</v>
      </c>
      <c r="K186" s="161" t="s">
        <v>121</v>
      </c>
      <c r="L186" s="33"/>
      <c r="M186" s="166" t="s">
        <v>3</v>
      </c>
      <c r="N186" s="167" t="s">
        <v>43</v>
      </c>
      <c r="O186" s="34"/>
      <c r="P186" s="168">
        <f>O186*H186</f>
        <v>0</v>
      </c>
      <c r="Q186" s="168">
        <v>0</v>
      </c>
      <c r="R186" s="168">
        <f>Q186*H186</f>
        <v>0</v>
      </c>
      <c r="S186" s="168">
        <v>0</v>
      </c>
      <c r="T186" s="169">
        <f>S186*H186</f>
        <v>0</v>
      </c>
      <c r="AR186" s="16" t="s">
        <v>122</v>
      </c>
      <c r="AT186" s="16" t="s">
        <v>117</v>
      </c>
      <c r="AU186" s="16" t="s">
        <v>80</v>
      </c>
      <c r="AY186" s="16" t="s">
        <v>115</v>
      </c>
      <c r="BE186" s="170">
        <f>IF(N186="základní",J186,0)</f>
        <v>0</v>
      </c>
      <c r="BF186" s="170">
        <f>IF(N186="snížená",J186,0)</f>
        <v>0</v>
      </c>
      <c r="BG186" s="170">
        <f>IF(N186="zákl. přenesená",J186,0)</f>
        <v>0</v>
      </c>
      <c r="BH186" s="170">
        <f>IF(N186="sníž. přenesená",J186,0)</f>
        <v>0</v>
      </c>
      <c r="BI186" s="170">
        <f>IF(N186="nulová",J186,0)</f>
        <v>0</v>
      </c>
      <c r="BJ186" s="16" t="s">
        <v>22</v>
      </c>
      <c r="BK186" s="170">
        <f>ROUND(I186*H186,2)</f>
        <v>0</v>
      </c>
      <c r="BL186" s="16" t="s">
        <v>122</v>
      </c>
      <c r="BM186" s="16" t="s">
        <v>322</v>
      </c>
    </row>
    <row r="187" spans="2:65" s="1" customFormat="1" ht="67.5" x14ac:dyDescent="0.3">
      <c r="B187" s="33"/>
      <c r="D187" s="174" t="s">
        <v>124</v>
      </c>
      <c r="F187" s="175" t="s">
        <v>317</v>
      </c>
      <c r="I187" s="173"/>
      <c r="L187" s="33"/>
      <c r="M187" s="62"/>
      <c r="N187" s="34"/>
      <c r="O187" s="34"/>
      <c r="P187" s="34"/>
      <c r="Q187" s="34"/>
      <c r="R187" s="34"/>
      <c r="S187" s="34"/>
      <c r="T187" s="63"/>
      <c r="AT187" s="16" t="s">
        <v>124</v>
      </c>
      <c r="AU187" s="16" t="s">
        <v>80</v>
      </c>
    </row>
    <row r="188" spans="2:65" s="1" customFormat="1" ht="22.5" customHeight="1" x14ac:dyDescent="0.3">
      <c r="B188" s="158"/>
      <c r="C188" s="159" t="s">
        <v>323</v>
      </c>
      <c r="D188" s="159" t="s">
        <v>117</v>
      </c>
      <c r="E188" s="160" t="s">
        <v>324</v>
      </c>
      <c r="F188" s="161" t="s">
        <v>325</v>
      </c>
      <c r="G188" s="162" t="s">
        <v>203</v>
      </c>
      <c r="H188" s="163">
        <v>0.75</v>
      </c>
      <c r="I188" s="164"/>
      <c r="J188" s="165">
        <f>ROUND(I188*H188,2)</f>
        <v>0</v>
      </c>
      <c r="K188" s="161" t="s">
        <v>121</v>
      </c>
      <c r="L188" s="33"/>
      <c r="M188" s="166" t="s">
        <v>3</v>
      </c>
      <c r="N188" s="167" t="s">
        <v>43</v>
      </c>
      <c r="O188" s="34"/>
      <c r="P188" s="168">
        <f>O188*H188</f>
        <v>0</v>
      </c>
      <c r="Q188" s="168">
        <v>0</v>
      </c>
      <c r="R188" s="168">
        <f>Q188*H188</f>
        <v>0</v>
      </c>
      <c r="S188" s="168">
        <v>0</v>
      </c>
      <c r="T188" s="169">
        <f>S188*H188</f>
        <v>0</v>
      </c>
      <c r="AR188" s="16" t="s">
        <v>122</v>
      </c>
      <c r="AT188" s="16" t="s">
        <v>117</v>
      </c>
      <c r="AU188" s="16" t="s">
        <v>80</v>
      </c>
      <c r="AY188" s="16" t="s">
        <v>115</v>
      </c>
      <c r="BE188" s="170">
        <f>IF(N188="základní",J188,0)</f>
        <v>0</v>
      </c>
      <c r="BF188" s="170">
        <f>IF(N188="snížená",J188,0)</f>
        <v>0</v>
      </c>
      <c r="BG188" s="170">
        <f>IF(N188="zákl. přenesená",J188,0)</f>
        <v>0</v>
      </c>
      <c r="BH188" s="170">
        <f>IF(N188="sníž. přenesená",J188,0)</f>
        <v>0</v>
      </c>
      <c r="BI188" s="170">
        <f>IF(N188="nulová",J188,0)</f>
        <v>0</v>
      </c>
      <c r="BJ188" s="16" t="s">
        <v>22</v>
      </c>
      <c r="BK188" s="170">
        <f>ROUND(I188*H188,2)</f>
        <v>0</v>
      </c>
      <c r="BL188" s="16" t="s">
        <v>122</v>
      </c>
      <c r="BM188" s="16" t="s">
        <v>326</v>
      </c>
    </row>
    <row r="189" spans="2:65" s="1" customFormat="1" ht="67.5" x14ac:dyDescent="0.3">
      <c r="B189" s="33"/>
      <c r="D189" s="174" t="s">
        <v>124</v>
      </c>
      <c r="F189" s="175" t="s">
        <v>317</v>
      </c>
      <c r="I189" s="173"/>
      <c r="L189" s="33"/>
      <c r="M189" s="62"/>
      <c r="N189" s="34"/>
      <c r="O189" s="34"/>
      <c r="P189" s="34"/>
      <c r="Q189" s="34"/>
      <c r="R189" s="34"/>
      <c r="S189" s="34"/>
      <c r="T189" s="63"/>
      <c r="AT189" s="16" t="s">
        <v>124</v>
      </c>
      <c r="AU189" s="16" t="s">
        <v>80</v>
      </c>
    </row>
    <row r="190" spans="2:65" s="1" customFormat="1" ht="22.5" customHeight="1" x14ac:dyDescent="0.3">
      <c r="B190" s="158"/>
      <c r="C190" s="159" t="s">
        <v>327</v>
      </c>
      <c r="D190" s="159" t="s">
        <v>117</v>
      </c>
      <c r="E190" s="160" t="s">
        <v>328</v>
      </c>
      <c r="F190" s="161" t="s">
        <v>329</v>
      </c>
      <c r="G190" s="162" t="s">
        <v>203</v>
      </c>
      <c r="H190" s="163">
        <v>42.088000000000001</v>
      </c>
      <c r="I190" s="164"/>
      <c r="J190" s="165">
        <f>ROUND(I190*H190,2)</f>
        <v>0</v>
      </c>
      <c r="K190" s="161" t="s">
        <v>3</v>
      </c>
      <c r="L190" s="33"/>
      <c r="M190" s="166" t="s">
        <v>3</v>
      </c>
      <c r="N190" s="167" t="s">
        <v>43</v>
      </c>
      <c r="O190" s="34"/>
      <c r="P190" s="168">
        <f>O190*H190</f>
        <v>0</v>
      </c>
      <c r="Q190" s="168">
        <v>0</v>
      </c>
      <c r="R190" s="168">
        <f>Q190*H190</f>
        <v>0</v>
      </c>
      <c r="S190" s="168">
        <v>0</v>
      </c>
      <c r="T190" s="169">
        <f>S190*H190</f>
        <v>0</v>
      </c>
      <c r="AR190" s="16" t="s">
        <v>122</v>
      </c>
      <c r="AT190" s="16" t="s">
        <v>117</v>
      </c>
      <c r="AU190" s="16" t="s">
        <v>80</v>
      </c>
      <c r="AY190" s="16" t="s">
        <v>115</v>
      </c>
      <c r="BE190" s="170">
        <f>IF(N190="základní",J190,0)</f>
        <v>0</v>
      </c>
      <c r="BF190" s="170">
        <f>IF(N190="snížená",J190,0)</f>
        <v>0</v>
      </c>
      <c r="BG190" s="170">
        <f>IF(N190="zákl. přenesená",J190,0)</f>
        <v>0</v>
      </c>
      <c r="BH190" s="170">
        <f>IF(N190="sníž. přenesená",J190,0)</f>
        <v>0</v>
      </c>
      <c r="BI190" s="170">
        <f>IF(N190="nulová",J190,0)</f>
        <v>0</v>
      </c>
      <c r="BJ190" s="16" t="s">
        <v>22</v>
      </c>
      <c r="BK190" s="170">
        <f>ROUND(I190*H190,2)</f>
        <v>0</v>
      </c>
      <c r="BL190" s="16" t="s">
        <v>122</v>
      </c>
      <c r="BM190" s="16" t="s">
        <v>330</v>
      </c>
    </row>
    <row r="191" spans="2:65" s="1" customFormat="1" ht="67.5" x14ac:dyDescent="0.3">
      <c r="B191" s="33"/>
      <c r="D191" s="171" t="s">
        <v>124</v>
      </c>
      <c r="F191" s="172" t="s">
        <v>331</v>
      </c>
      <c r="I191" s="173"/>
      <c r="L191" s="33"/>
      <c r="M191" s="62"/>
      <c r="N191" s="34"/>
      <c r="O191" s="34"/>
      <c r="P191" s="34"/>
      <c r="Q191" s="34"/>
      <c r="R191" s="34"/>
      <c r="S191" s="34"/>
      <c r="T191" s="63"/>
      <c r="AT191" s="16" t="s">
        <v>124</v>
      </c>
      <c r="AU191" s="16" t="s">
        <v>80</v>
      </c>
    </row>
    <row r="192" spans="2:65" s="11" customFormat="1" ht="13.5" x14ac:dyDescent="0.3">
      <c r="B192" s="176"/>
      <c r="D192" s="171" t="s">
        <v>155</v>
      </c>
      <c r="E192" s="184" t="s">
        <v>3</v>
      </c>
      <c r="F192" s="185" t="s">
        <v>332</v>
      </c>
      <c r="H192" s="186">
        <v>42.088000000000001</v>
      </c>
      <c r="I192" s="180"/>
      <c r="L192" s="176"/>
      <c r="M192" s="181"/>
      <c r="N192" s="182"/>
      <c r="O192" s="182"/>
      <c r="P192" s="182"/>
      <c r="Q192" s="182"/>
      <c r="R192" s="182"/>
      <c r="S192" s="182"/>
      <c r="T192" s="183"/>
      <c r="AT192" s="184" t="s">
        <v>155</v>
      </c>
      <c r="AU192" s="184" t="s">
        <v>80</v>
      </c>
      <c r="AV192" s="11" t="s">
        <v>80</v>
      </c>
      <c r="AW192" s="11" t="s">
        <v>36</v>
      </c>
      <c r="AX192" s="11" t="s">
        <v>22</v>
      </c>
      <c r="AY192" s="184" t="s">
        <v>115</v>
      </c>
    </row>
    <row r="193" spans="2:65" s="10" customFormat="1" ht="29.85" customHeight="1" x14ac:dyDescent="0.3">
      <c r="B193" s="144"/>
      <c r="D193" s="155" t="s">
        <v>71</v>
      </c>
      <c r="E193" s="156" t="s">
        <v>333</v>
      </c>
      <c r="F193" s="156" t="s">
        <v>334</v>
      </c>
      <c r="I193" s="147"/>
      <c r="J193" s="157">
        <f>BK193</f>
        <v>0</v>
      </c>
      <c r="L193" s="144"/>
      <c r="M193" s="149"/>
      <c r="N193" s="150"/>
      <c r="O193" s="150"/>
      <c r="P193" s="151">
        <f>P194</f>
        <v>0</v>
      </c>
      <c r="Q193" s="150"/>
      <c r="R193" s="151">
        <f>R194</f>
        <v>0</v>
      </c>
      <c r="S193" s="150"/>
      <c r="T193" s="152">
        <f>T194</f>
        <v>0</v>
      </c>
      <c r="AR193" s="145" t="s">
        <v>22</v>
      </c>
      <c r="AT193" s="153" t="s">
        <v>71</v>
      </c>
      <c r="AU193" s="153" t="s">
        <v>22</v>
      </c>
      <c r="AY193" s="145" t="s">
        <v>115</v>
      </c>
      <c r="BK193" s="154">
        <f>BK194</f>
        <v>0</v>
      </c>
    </row>
    <row r="194" spans="2:65" s="1" customFormat="1" ht="31.5" customHeight="1" x14ac:dyDescent="0.3">
      <c r="B194" s="158"/>
      <c r="C194" s="159" t="s">
        <v>335</v>
      </c>
      <c r="D194" s="159" t="s">
        <v>117</v>
      </c>
      <c r="E194" s="160" t="s">
        <v>336</v>
      </c>
      <c r="F194" s="161" t="s">
        <v>337</v>
      </c>
      <c r="G194" s="162" t="s">
        <v>203</v>
      </c>
      <c r="H194" s="163">
        <v>122.23099999999999</v>
      </c>
      <c r="I194" s="164"/>
      <c r="J194" s="165">
        <f>ROUND(I194*H194,2)</f>
        <v>0</v>
      </c>
      <c r="K194" s="161" t="s">
        <v>121</v>
      </c>
      <c r="L194" s="33"/>
      <c r="M194" s="166" t="s">
        <v>3</v>
      </c>
      <c r="N194" s="206" t="s">
        <v>43</v>
      </c>
      <c r="O194" s="207"/>
      <c r="P194" s="208">
        <f>O194*H194</f>
        <v>0</v>
      </c>
      <c r="Q194" s="208">
        <v>0</v>
      </c>
      <c r="R194" s="208">
        <f>Q194*H194</f>
        <v>0</v>
      </c>
      <c r="S194" s="208">
        <v>0</v>
      </c>
      <c r="T194" s="209">
        <f>S194*H194</f>
        <v>0</v>
      </c>
      <c r="AR194" s="16" t="s">
        <v>122</v>
      </c>
      <c r="AT194" s="16" t="s">
        <v>117</v>
      </c>
      <c r="AU194" s="16" t="s">
        <v>80</v>
      </c>
      <c r="AY194" s="16" t="s">
        <v>115</v>
      </c>
      <c r="BE194" s="170">
        <f>IF(N194="základní",J194,0)</f>
        <v>0</v>
      </c>
      <c r="BF194" s="170">
        <f>IF(N194="snížená",J194,0)</f>
        <v>0</v>
      </c>
      <c r="BG194" s="170">
        <f>IF(N194="zákl. přenesená",J194,0)</f>
        <v>0</v>
      </c>
      <c r="BH194" s="170">
        <f>IF(N194="sníž. přenesená",J194,0)</f>
        <v>0</v>
      </c>
      <c r="BI194" s="170">
        <f>IF(N194="nulová",J194,0)</f>
        <v>0</v>
      </c>
      <c r="BJ194" s="16" t="s">
        <v>22</v>
      </c>
      <c r="BK194" s="170">
        <f>ROUND(I194*H194,2)</f>
        <v>0</v>
      </c>
      <c r="BL194" s="16" t="s">
        <v>122</v>
      </c>
      <c r="BM194" s="16" t="s">
        <v>338</v>
      </c>
    </row>
    <row r="195" spans="2:65" s="1" customFormat="1" ht="6.95" customHeight="1" x14ac:dyDescent="0.3">
      <c r="B195" s="48"/>
      <c r="C195" s="49"/>
      <c r="D195" s="49"/>
      <c r="E195" s="49"/>
      <c r="F195" s="49"/>
      <c r="G195" s="49"/>
      <c r="H195" s="49"/>
      <c r="I195" s="111"/>
      <c r="J195" s="49"/>
      <c r="K195" s="49"/>
      <c r="L195" s="33"/>
    </row>
  </sheetData>
  <autoFilter ref="C84:K84"/>
  <mergeCells count="9">
    <mergeCell ref="E75:H75"/>
    <mergeCell ref="E77:H7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zoomScaleNormal="100" workbookViewId="0"/>
  </sheetViews>
  <sheetFormatPr defaultRowHeight="13.5" x14ac:dyDescent="0.3"/>
  <cols>
    <col min="1" max="1" width="8.33203125" style="262" customWidth="1"/>
    <col min="2" max="2" width="1.6640625" style="262" customWidth="1"/>
    <col min="3" max="4" width="5" style="262" customWidth="1"/>
    <col min="5" max="5" width="11.6640625" style="262" customWidth="1"/>
    <col min="6" max="6" width="9.1640625" style="262" customWidth="1"/>
    <col min="7" max="7" width="5" style="262" customWidth="1"/>
    <col min="8" max="8" width="77.83203125" style="262" customWidth="1"/>
    <col min="9" max="10" width="20" style="262" customWidth="1"/>
    <col min="11" max="11" width="1.6640625" style="262" customWidth="1"/>
    <col min="12" max="256" width="9.33203125" style="262"/>
    <col min="257" max="257" width="8.33203125" style="262" customWidth="1"/>
    <col min="258" max="258" width="1.6640625" style="262" customWidth="1"/>
    <col min="259" max="260" width="5" style="262" customWidth="1"/>
    <col min="261" max="261" width="11.6640625" style="262" customWidth="1"/>
    <col min="262" max="262" width="9.1640625" style="262" customWidth="1"/>
    <col min="263" max="263" width="5" style="262" customWidth="1"/>
    <col min="264" max="264" width="77.83203125" style="262" customWidth="1"/>
    <col min="265" max="266" width="20" style="262" customWidth="1"/>
    <col min="267" max="267" width="1.6640625" style="262" customWidth="1"/>
    <col min="268" max="512" width="9.33203125" style="262"/>
    <col min="513" max="513" width="8.33203125" style="262" customWidth="1"/>
    <col min="514" max="514" width="1.6640625" style="262" customWidth="1"/>
    <col min="515" max="516" width="5" style="262" customWidth="1"/>
    <col min="517" max="517" width="11.6640625" style="262" customWidth="1"/>
    <col min="518" max="518" width="9.1640625" style="262" customWidth="1"/>
    <col min="519" max="519" width="5" style="262" customWidth="1"/>
    <col min="520" max="520" width="77.83203125" style="262" customWidth="1"/>
    <col min="521" max="522" width="20" style="262" customWidth="1"/>
    <col min="523" max="523" width="1.6640625" style="262" customWidth="1"/>
    <col min="524" max="768" width="9.33203125" style="262"/>
    <col min="769" max="769" width="8.33203125" style="262" customWidth="1"/>
    <col min="770" max="770" width="1.6640625" style="262" customWidth="1"/>
    <col min="771" max="772" width="5" style="262" customWidth="1"/>
    <col min="773" max="773" width="11.6640625" style="262" customWidth="1"/>
    <col min="774" max="774" width="9.1640625" style="262" customWidth="1"/>
    <col min="775" max="775" width="5" style="262" customWidth="1"/>
    <col min="776" max="776" width="77.83203125" style="262" customWidth="1"/>
    <col min="777" max="778" width="20" style="262" customWidth="1"/>
    <col min="779" max="779" width="1.6640625" style="262" customWidth="1"/>
    <col min="780" max="1024" width="9.33203125" style="262"/>
    <col min="1025" max="1025" width="8.33203125" style="262" customWidth="1"/>
    <col min="1026" max="1026" width="1.6640625" style="262" customWidth="1"/>
    <col min="1027" max="1028" width="5" style="262" customWidth="1"/>
    <col min="1029" max="1029" width="11.6640625" style="262" customWidth="1"/>
    <col min="1030" max="1030" width="9.1640625" style="262" customWidth="1"/>
    <col min="1031" max="1031" width="5" style="262" customWidth="1"/>
    <col min="1032" max="1032" width="77.83203125" style="262" customWidth="1"/>
    <col min="1033" max="1034" width="20" style="262" customWidth="1"/>
    <col min="1035" max="1035" width="1.6640625" style="262" customWidth="1"/>
    <col min="1036" max="1280" width="9.33203125" style="262"/>
    <col min="1281" max="1281" width="8.33203125" style="262" customWidth="1"/>
    <col min="1282" max="1282" width="1.6640625" style="262" customWidth="1"/>
    <col min="1283" max="1284" width="5" style="262" customWidth="1"/>
    <col min="1285" max="1285" width="11.6640625" style="262" customWidth="1"/>
    <col min="1286" max="1286" width="9.1640625" style="262" customWidth="1"/>
    <col min="1287" max="1287" width="5" style="262" customWidth="1"/>
    <col min="1288" max="1288" width="77.83203125" style="262" customWidth="1"/>
    <col min="1289" max="1290" width="20" style="262" customWidth="1"/>
    <col min="1291" max="1291" width="1.6640625" style="262" customWidth="1"/>
    <col min="1292" max="1536" width="9.33203125" style="262"/>
    <col min="1537" max="1537" width="8.33203125" style="262" customWidth="1"/>
    <col min="1538" max="1538" width="1.6640625" style="262" customWidth="1"/>
    <col min="1539" max="1540" width="5" style="262" customWidth="1"/>
    <col min="1541" max="1541" width="11.6640625" style="262" customWidth="1"/>
    <col min="1542" max="1542" width="9.1640625" style="262" customWidth="1"/>
    <col min="1543" max="1543" width="5" style="262" customWidth="1"/>
    <col min="1544" max="1544" width="77.83203125" style="262" customWidth="1"/>
    <col min="1545" max="1546" width="20" style="262" customWidth="1"/>
    <col min="1547" max="1547" width="1.6640625" style="262" customWidth="1"/>
    <col min="1548" max="1792" width="9.33203125" style="262"/>
    <col min="1793" max="1793" width="8.33203125" style="262" customWidth="1"/>
    <col min="1794" max="1794" width="1.6640625" style="262" customWidth="1"/>
    <col min="1795" max="1796" width="5" style="262" customWidth="1"/>
    <col min="1797" max="1797" width="11.6640625" style="262" customWidth="1"/>
    <col min="1798" max="1798" width="9.1640625" style="262" customWidth="1"/>
    <col min="1799" max="1799" width="5" style="262" customWidth="1"/>
    <col min="1800" max="1800" width="77.83203125" style="262" customWidth="1"/>
    <col min="1801" max="1802" width="20" style="262" customWidth="1"/>
    <col min="1803" max="1803" width="1.6640625" style="262" customWidth="1"/>
    <col min="1804" max="2048" width="9.33203125" style="262"/>
    <col min="2049" max="2049" width="8.33203125" style="262" customWidth="1"/>
    <col min="2050" max="2050" width="1.6640625" style="262" customWidth="1"/>
    <col min="2051" max="2052" width="5" style="262" customWidth="1"/>
    <col min="2053" max="2053" width="11.6640625" style="262" customWidth="1"/>
    <col min="2054" max="2054" width="9.1640625" style="262" customWidth="1"/>
    <col min="2055" max="2055" width="5" style="262" customWidth="1"/>
    <col min="2056" max="2056" width="77.83203125" style="262" customWidth="1"/>
    <col min="2057" max="2058" width="20" style="262" customWidth="1"/>
    <col min="2059" max="2059" width="1.6640625" style="262" customWidth="1"/>
    <col min="2060" max="2304" width="9.33203125" style="262"/>
    <col min="2305" max="2305" width="8.33203125" style="262" customWidth="1"/>
    <col min="2306" max="2306" width="1.6640625" style="262" customWidth="1"/>
    <col min="2307" max="2308" width="5" style="262" customWidth="1"/>
    <col min="2309" max="2309" width="11.6640625" style="262" customWidth="1"/>
    <col min="2310" max="2310" width="9.1640625" style="262" customWidth="1"/>
    <col min="2311" max="2311" width="5" style="262" customWidth="1"/>
    <col min="2312" max="2312" width="77.83203125" style="262" customWidth="1"/>
    <col min="2313" max="2314" width="20" style="262" customWidth="1"/>
    <col min="2315" max="2315" width="1.6640625" style="262" customWidth="1"/>
    <col min="2316" max="2560" width="9.33203125" style="262"/>
    <col min="2561" max="2561" width="8.33203125" style="262" customWidth="1"/>
    <col min="2562" max="2562" width="1.6640625" style="262" customWidth="1"/>
    <col min="2563" max="2564" width="5" style="262" customWidth="1"/>
    <col min="2565" max="2565" width="11.6640625" style="262" customWidth="1"/>
    <col min="2566" max="2566" width="9.1640625" style="262" customWidth="1"/>
    <col min="2567" max="2567" width="5" style="262" customWidth="1"/>
    <col min="2568" max="2568" width="77.83203125" style="262" customWidth="1"/>
    <col min="2569" max="2570" width="20" style="262" customWidth="1"/>
    <col min="2571" max="2571" width="1.6640625" style="262" customWidth="1"/>
    <col min="2572" max="2816" width="9.33203125" style="262"/>
    <col min="2817" max="2817" width="8.33203125" style="262" customWidth="1"/>
    <col min="2818" max="2818" width="1.6640625" style="262" customWidth="1"/>
    <col min="2819" max="2820" width="5" style="262" customWidth="1"/>
    <col min="2821" max="2821" width="11.6640625" style="262" customWidth="1"/>
    <col min="2822" max="2822" width="9.1640625" style="262" customWidth="1"/>
    <col min="2823" max="2823" width="5" style="262" customWidth="1"/>
    <col min="2824" max="2824" width="77.83203125" style="262" customWidth="1"/>
    <col min="2825" max="2826" width="20" style="262" customWidth="1"/>
    <col min="2827" max="2827" width="1.6640625" style="262" customWidth="1"/>
    <col min="2828" max="3072" width="9.33203125" style="262"/>
    <col min="3073" max="3073" width="8.33203125" style="262" customWidth="1"/>
    <col min="3074" max="3074" width="1.6640625" style="262" customWidth="1"/>
    <col min="3075" max="3076" width="5" style="262" customWidth="1"/>
    <col min="3077" max="3077" width="11.6640625" style="262" customWidth="1"/>
    <col min="3078" max="3078" width="9.1640625" style="262" customWidth="1"/>
    <col min="3079" max="3079" width="5" style="262" customWidth="1"/>
    <col min="3080" max="3080" width="77.83203125" style="262" customWidth="1"/>
    <col min="3081" max="3082" width="20" style="262" customWidth="1"/>
    <col min="3083" max="3083" width="1.6640625" style="262" customWidth="1"/>
    <col min="3084" max="3328" width="9.33203125" style="262"/>
    <col min="3329" max="3329" width="8.33203125" style="262" customWidth="1"/>
    <col min="3330" max="3330" width="1.6640625" style="262" customWidth="1"/>
    <col min="3331" max="3332" width="5" style="262" customWidth="1"/>
    <col min="3333" max="3333" width="11.6640625" style="262" customWidth="1"/>
    <col min="3334" max="3334" width="9.1640625" style="262" customWidth="1"/>
    <col min="3335" max="3335" width="5" style="262" customWidth="1"/>
    <col min="3336" max="3336" width="77.83203125" style="262" customWidth="1"/>
    <col min="3337" max="3338" width="20" style="262" customWidth="1"/>
    <col min="3339" max="3339" width="1.6640625" style="262" customWidth="1"/>
    <col min="3340" max="3584" width="9.33203125" style="262"/>
    <col min="3585" max="3585" width="8.33203125" style="262" customWidth="1"/>
    <col min="3586" max="3586" width="1.6640625" style="262" customWidth="1"/>
    <col min="3587" max="3588" width="5" style="262" customWidth="1"/>
    <col min="3589" max="3589" width="11.6640625" style="262" customWidth="1"/>
    <col min="3590" max="3590" width="9.1640625" style="262" customWidth="1"/>
    <col min="3591" max="3591" width="5" style="262" customWidth="1"/>
    <col min="3592" max="3592" width="77.83203125" style="262" customWidth="1"/>
    <col min="3593" max="3594" width="20" style="262" customWidth="1"/>
    <col min="3595" max="3595" width="1.6640625" style="262" customWidth="1"/>
    <col min="3596" max="3840" width="9.33203125" style="262"/>
    <col min="3841" max="3841" width="8.33203125" style="262" customWidth="1"/>
    <col min="3842" max="3842" width="1.6640625" style="262" customWidth="1"/>
    <col min="3843" max="3844" width="5" style="262" customWidth="1"/>
    <col min="3845" max="3845" width="11.6640625" style="262" customWidth="1"/>
    <col min="3846" max="3846" width="9.1640625" style="262" customWidth="1"/>
    <col min="3847" max="3847" width="5" style="262" customWidth="1"/>
    <col min="3848" max="3848" width="77.83203125" style="262" customWidth="1"/>
    <col min="3849" max="3850" width="20" style="262" customWidth="1"/>
    <col min="3851" max="3851" width="1.6640625" style="262" customWidth="1"/>
    <col min="3852" max="4096" width="9.33203125" style="262"/>
    <col min="4097" max="4097" width="8.33203125" style="262" customWidth="1"/>
    <col min="4098" max="4098" width="1.6640625" style="262" customWidth="1"/>
    <col min="4099" max="4100" width="5" style="262" customWidth="1"/>
    <col min="4101" max="4101" width="11.6640625" style="262" customWidth="1"/>
    <col min="4102" max="4102" width="9.1640625" style="262" customWidth="1"/>
    <col min="4103" max="4103" width="5" style="262" customWidth="1"/>
    <col min="4104" max="4104" width="77.83203125" style="262" customWidth="1"/>
    <col min="4105" max="4106" width="20" style="262" customWidth="1"/>
    <col min="4107" max="4107" width="1.6640625" style="262" customWidth="1"/>
    <col min="4108" max="4352" width="9.33203125" style="262"/>
    <col min="4353" max="4353" width="8.33203125" style="262" customWidth="1"/>
    <col min="4354" max="4354" width="1.6640625" style="262" customWidth="1"/>
    <col min="4355" max="4356" width="5" style="262" customWidth="1"/>
    <col min="4357" max="4357" width="11.6640625" style="262" customWidth="1"/>
    <col min="4358" max="4358" width="9.1640625" style="262" customWidth="1"/>
    <col min="4359" max="4359" width="5" style="262" customWidth="1"/>
    <col min="4360" max="4360" width="77.83203125" style="262" customWidth="1"/>
    <col min="4361" max="4362" width="20" style="262" customWidth="1"/>
    <col min="4363" max="4363" width="1.6640625" style="262" customWidth="1"/>
    <col min="4364" max="4608" width="9.33203125" style="262"/>
    <col min="4609" max="4609" width="8.33203125" style="262" customWidth="1"/>
    <col min="4610" max="4610" width="1.6640625" style="262" customWidth="1"/>
    <col min="4611" max="4612" width="5" style="262" customWidth="1"/>
    <col min="4613" max="4613" width="11.6640625" style="262" customWidth="1"/>
    <col min="4614" max="4614" width="9.1640625" style="262" customWidth="1"/>
    <col min="4615" max="4615" width="5" style="262" customWidth="1"/>
    <col min="4616" max="4616" width="77.83203125" style="262" customWidth="1"/>
    <col min="4617" max="4618" width="20" style="262" customWidth="1"/>
    <col min="4619" max="4619" width="1.6640625" style="262" customWidth="1"/>
    <col min="4620" max="4864" width="9.33203125" style="262"/>
    <col min="4865" max="4865" width="8.33203125" style="262" customWidth="1"/>
    <col min="4866" max="4866" width="1.6640625" style="262" customWidth="1"/>
    <col min="4867" max="4868" width="5" style="262" customWidth="1"/>
    <col min="4869" max="4869" width="11.6640625" style="262" customWidth="1"/>
    <col min="4870" max="4870" width="9.1640625" style="262" customWidth="1"/>
    <col min="4871" max="4871" width="5" style="262" customWidth="1"/>
    <col min="4872" max="4872" width="77.83203125" style="262" customWidth="1"/>
    <col min="4873" max="4874" width="20" style="262" customWidth="1"/>
    <col min="4875" max="4875" width="1.6640625" style="262" customWidth="1"/>
    <col min="4876" max="5120" width="9.33203125" style="262"/>
    <col min="5121" max="5121" width="8.33203125" style="262" customWidth="1"/>
    <col min="5122" max="5122" width="1.6640625" style="262" customWidth="1"/>
    <col min="5123" max="5124" width="5" style="262" customWidth="1"/>
    <col min="5125" max="5125" width="11.6640625" style="262" customWidth="1"/>
    <col min="5126" max="5126" width="9.1640625" style="262" customWidth="1"/>
    <col min="5127" max="5127" width="5" style="262" customWidth="1"/>
    <col min="5128" max="5128" width="77.83203125" style="262" customWidth="1"/>
    <col min="5129" max="5130" width="20" style="262" customWidth="1"/>
    <col min="5131" max="5131" width="1.6640625" style="262" customWidth="1"/>
    <col min="5132" max="5376" width="9.33203125" style="262"/>
    <col min="5377" max="5377" width="8.33203125" style="262" customWidth="1"/>
    <col min="5378" max="5378" width="1.6640625" style="262" customWidth="1"/>
    <col min="5379" max="5380" width="5" style="262" customWidth="1"/>
    <col min="5381" max="5381" width="11.6640625" style="262" customWidth="1"/>
    <col min="5382" max="5382" width="9.1640625" style="262" customWidth="1"/>
    <col min="5383" max="5383" width="5" style="262" customWidth="1"/>
    <col min="5384" max="5384" width="77.83203125" style="262" customWidth="1"/>
    <col min="5385" max="5386" width="20" style="262" customWidth="1"/>
    <col min="5387" max="5387" width="1.6640625" style="262" customWidth="1"/>
    <col min="5388" max="5632" width="9.33203125" style="262"/>
    <col min="5633" max="5633" width="8.33203125" style="262" customWidth="1"/>
    <col min="5634" max="5634" width="1.6640625" style="262" customWidth="1"/>
    <col min="5635" max="5636" width="5" style="262" customWidth="1"/>
    <col min="5637" max="5637" width="11.6640625" style="262" customWidth="1"/>
    <col min="5638" max="5638" width="9.1640625" style="262" customWidth="1"/>
    <col min="5639" max="5639" width="5" style="262" customWidth="1"/>
    <col min="5640" max="5640" width="77.83203125" style="262" customWidth="1"/>
    <col min="5641" max="5642" width="20" style="262" customWidth="1"/>
    <col min="5643" max="5643" width="1.6640625" style="262" customWidth="1"/>
    <col min="5644" max="5888" width="9.33203125" style="262"/>
    <col min="5889" max="5889" width="8.33203125" style="262" customWidth="1"/>
    <col min="5890" max="5890" width="1.6640625" style="262" customWidth="1"/>
    <col min="5891" max="5892" width="5" style="262" customWidth="1"/>
    <col min="5893" max="5893" width="11.6640625" style="262" customWidth="1"/>
    <col min="5894" max="5894" width="9.1640625" style="262" customWidth="1"/>
    <col min="5895" max="5895" width="5" style="262" customWidth="1"/>
    <col min="5896" max="5896" width="77.83203125" style="262" customWidth="1"/>
    <col min="5897" max="5898" width="20" style="262" customWidth="1"/>
    <col min="5899" max="5899" width="1.6640625" style="262" customWidth="1"/>
    <col min="5900" max="6144" width="9.33203125" style="262"/>
    <col min="6145" max="6145" width="8.33203125" style="262" customWidth="1"/>
    <col min="6146" max="6146" width="1.6640625" style="262" customWidth="1"/>
    <col min="6147" max="6148" width="5" style="262" customWidth="1"/>
    <col min="6149" max="6149" width="11.6640625" style="262" customWidth="1"/>
    <col min="6150" max="6150" width="9.1640625" style="262" customWidth="1"/>
    <col min="6151" max="6151" width="5" style="262" customWidth="1"/>
    <col min="6152" max="6152" width="77.83203125" style="262" customWidth="1"/>
    <col min="6153" max="6154" width="20" style="262" customWidth="1"/>
    <col min="6155" max="6155" width="1.6640625" style="262" customWidth="1"/>
    <col min="6156" max="6400" width="9.33203125" style="262"/>
    <col min="6401" max="6401" width="8.33203125" style="262" customWidth="1"/>
    <col min="6402" max="6402" width="1.6640625" style="262" customWidth="1"/>
    <col min="6403" max="6404" width="5" style="262" customWidth="1"/>
    <col min="6405" max="6405" width="11.6640625" style="262" customWidth="1"/>
    <col min="6406" max="6406" width="9.1640625" style="262" customWidth="1"/>
    <col min="6407" max="6407" width="5" style="262" customWidth="1"/>
    <col min="6408" max="6408" width="77.83203125" style="262" customWidth="1"/>
    <col min="6409" max="6410" width="20" style="262" customWidth="1"/>
    <col min="6411" max="6411" width="1.6640625" style="262" customWidth="1"/>
    <col min="6412" max="6656" width="9.33203125" style="262"/>
    <col min="6657" max="6657" width="8.33203125" style="262" customWidth="1"/>
    <col min="6658" max="6658" width="1.6640625" style="262" customWidth="1"/>
    <col min="6659" max="6660" width="5" style="262" customWidth="1"/>
    <col min="6661" max="6661" width="11.6640625" style="262" customWidth="1"/>
    <col min="6662" max="6662" width="9.1640625" style="262" customWidth="1"/>
    <col min="6663" max="6663" width="5" style="262" customWidth="1"/>
    <col min="6664" max="6664" width="77.83203125" style="262" customWidth="1"/>
    <col min="6665" max="6666" width="20" style="262" customWidth="1"/>
    <col min="6667" max="6667" width="1.6640625" style="262" customWidth="1"/>
    <col min="6668" max="6912" width="9.33203125" style="262"/>
    <col min="6913" max="6913" width="8.33203125" style="262" customWidth="1"/>
    <col min="6914" max="6914" width="1.6640625" style="262" customWidth="1"/>
    <col min="6915" max="6916" width="5" style="262" customWidth="1"/>
    <col min="6917" max="6917" width="11.6640625" style="262" customWidth="1"/>
    <col min="6918" max="6918" width="9.1640625" style="262" customWidth="1"/>
    <col min="6919" max="6919" width="5" style="262" customWidth="1"/>
    <col min="6920" max="6920" width="77.83203125" style="262" customWidth="1"/>
    <col min="6921" max="6922" width="20" style="262" customWidth="1"/>
    <col min="6923" max="6923" width="1.6640625" style="262" customWidth="1"/>
    <col min="6924" max="7168" width="9.33203125" style="262"/>
    <col min="7169" max="7169" width="8.33203125" style="262" customWidth="1"/>
    <col min="7170" max="7170" width="1.6640625" style="262" customWidth="1"/>
    <col min="7171" max="7172" width="5" style="262" customWidth="1"/>
    <col min="7173" max="7173" width="11.6640625" style="262" customWidth="1"/>
    <col min="7174" max="7174" width="9.1640625" style="262" customWidth="1"/>
    <col min="7175" max="7175" width="5" style="262" customWidth="1"/>
    <col min="7176" max="7176" width="77.83203125" style="262" customWidth="1"/>
    <col min="7177" max="7178" width="20" style="262" customWidth="1"/>
    <col min="7179" max="7179" width="1.6640625" style="262" customWidth="1"/>
    <col min="7180" max="7424" width="9.33203125" style="262"/>
    <col min="7425" max="7425" width="8.33203125" style="262" customWidth="1"/>
    <col min="7426" max="7426" width="1.6640625" style="262" customWidth="1"/>
    <col min="7427" max="7428" width="5" style="262" customWidth="1"/>
    <col min="7429" max="7429" width="11.6640625" style="262" customWidth="1"/>
    <col min="7430" max="7430" width="9.1640625" style="262" customWidth="1"/>
    <col min="7431" max="7431" width="5" style="262" customWidth="1"/>
    <col min="7432" max="7432" width="77.83203125" style="262" customWidth="1"/>
    <col min="7433" max="7434" width="20" style="262" customWidth="1"/>
    <col min="7435" max="7435" width="1.6640625" style="262" customWidth="1"/>
    <col min="7436" max="7680" width="9.33203125" style="262"/>
    <col min="7681" max="7681" width="8.33203125" style="262" customWidth="1"/>
    <col min="7682" max="7682" width="1.6640625" style="262" customWidth="1"/>
    <col min="7683" max="7684" width="5" style="262" customWidth="1"/>
    <col min="7685" max="7685" width="11.6640625" style="262" customWidth="1"/>
    <col min="7686" max="7686" width="9.1640625" style="262" customWidth="1"/>
    <col min="7687" max="7687" width="5" style="262" customWidth="1"/>
    <col min="7688" max="7688" width="77.83203125" style="262" customWidth="1"/>
    <col min="7689" max="7690" width="20" style="262" customWidth="1"/>
    <col min="7691" max="7691" width="1.6640625" style="262" customWidth="1"/>
    <col min="7692" max="7936" width="9.33203125" style="262"/>
    <col min="7937" max="7937" width="8.33203125" style="262" customWidth="1"/>
    <col min="7938" max="7938" width="1.6640625" style="262" customWidth="1"/>
    <col min="7939" max="7940" width="5" style="262" customWidth="1"/>
    <col min="7941" max="7941" width="11.6640625" style="262" customWidth="1"/>
    <col min="7942" max="7942" width="9.1640625" style="262" customWidth="1"/>
    <col min="7943" max="7943" width="5" style="262" customWidth="1"/>
    <col min="7944" max="7944" width="77.83203125" style="262" customWidth="1"/>
    <col min="7945" max="7946" width="20" style="262" customWidth="1"/>
    <col min="7947" max="7947" width="1.6640625" style="262" customWidth="1"/>
    <col min="7948" max="8192" width="9.33203125" style="262"/>
    <col min="8193" max="8193" width="8.33203125" style="262" customWidth="1"/>
    <col min="8194" max="8194" width="1.6640625" style="262" customWidth="1"/>
    <col min="8195" max="8196" width="5" style="262" customWidth="1"/>
    <col min="8197" max="8197" width="11.6640625" style="262" customWidth="1"/>
    <col min="8198" max="8198" width="9.1640625" style="262" customWidth="1"/>
    <col min="8199" max="8199" width="5" style="262" customWidth="1"/>
    <col min="8200" max="8200" width="77.83203125" style="262" customWidth="1"/>
    <col min="8201" max="8202" width="20" style="262" customWidth="1"/>
    <col min="8203" max="8203" width="1.6640625" style="262" customWidth="1"/>
    <col min="8204" max="8448" width="9.33203125" style="262"/>
    <col min="8449" max="8449" width="8.33203125" style="262" customWidth="1"/>
    <col min="8450" max="8450" width="1.6640625" style="262" customWidth="1"/>
    <col min="8451" max="8452" width="5" style="262" customWidth="1"/>
    <col min="8453" max="8453" width="11.6640625" style="262" customWidth="1"/>
    <col min="8454" max="8454" width="9.1640625" style="262" customWidth="1"/>
    <col min="8455" max="8455" width="5" style="262" customWidth="1"/>
    <col min="8456" max="8456" width="77.83203125" style="262" customWidth="1"/>
    <col min="8457" max="8458" width="20" style="262" customWidth="1"/>
    <col min="8459" max="8459" width="1.6640625" style="262" customWidth="1"/>
    <col min="8460" max="8704" width="9.33203125" style="262"/>
    <col min="8705" max="8705" width="8.33203125" style="262" customWidth="1"/>
    <col min="8706" max="8706" width="1.6640625" style="262" customWidth="1"/>
    <col min="8707" max="8708" width="5" style="262" customWidth="1"/>
    <col min="8709" max="8709" width="11.6640625" style="262" customWidth="1"/>
    <col min="8710" max="8710" width="9.1640625" style="262" customWidth="1"/>
    <col min="8711" max="8711" width="5" style="262" customWidth="1"/>
    <col min="8712" max="8712" width="77.83203125" style="262" customWidth="1"/>
    <col min="8713" max="8714" width="20" style="262" customWidth="1"/>
    <col min="8715" max="8715" width="1.6640625" style="262" customWidth="1"/>
    <col min="8716" max="8960" width="9.33203125" style="262"/>
    <col min="8961" max="8961" width="8.33203125" style="262" customWidth="1"/>
    <col min="8962" max="8962" width="1.6640625" style="262" customWidth="1"/>
    <col min="8963" max="8964" width="5" style="262" customWidth="1"/>
    <col min="8965" max="8965" width="11.6640625" style="262" customWidth="1"/>
    <col min="8966" max="8966" width="9.1640625" style="262" customWidth="1"/>
    <col min="8967" max="8967" width="5" style="262" customWidth="1"/>
    <col min="8968" max="8968" width="77.83203125" style="262" customWidth="1"/>
    <col min="8969" max="8970" width="20" style="262" customWidth="1"/>
    <col min="8971" max="8971" width="1.6640625" style="262" customWidth="1"/>
    <col min="8972" max="9216" width="9.33203125" style="262"/>
    <col min="9217" max="9217" width="8.33203125" style="262" customWidth="1"/>
    <col min="9218" max="9218" width="1.6640625" style="262" customWidth="1"/>
    <col min="9219" max="9220" width="5" style="262" customWidth="1"/>
    <col min="9221" max="9221" width="11.6640625" style="262" customWidth="1"/>
    <col min="9222" max="9222" width="9.1640625" style="262" customWidth="1"/>
    <col min="9223" max="9223" width="5" style="262" customWidth="1"/>
    <col min="9224" max="9224" width="77.83203125" style="262" customWidth="1"/>
    <col min="9225" max="9226" width="20" style="262" customWidth="1"/>
    <col min="9227" max="9227" width="1.6640625" style="262" customWidth="1"/>
    <col min="9228" max="9472" width="9.33203125" style="262"/>
    <col min="9473" max="9473" width="8.33203125" style="262" customWidth="1"/>
    <col min="9474" max="9474" width="1.6640625" style="262" customWidth="1"/>
    <col min="9475" max="9476" width="5" style="262" customWidth="1"/>
    <col min="9477" max="9477" width="11.6640625" style="262" customWidth="1"/>
    <col min="9478" max="9478" width="9.1640625" style="262" customWidth="1"/>
    <col min="9479" max="9479" width="5" style="262" customWidth="1"/>
    <col min="9480" max="9480" width="77.83203125" style="262" customWidth="1"/>
    <col min="9481" max="9482" width="20" style="262" customWidth="1"/>
    <col min="9483" max="9483" width="1.6640625" style="262" customWidth="1"/>
    <col min="9484" max="9728" width="9.33203125" style="262"/>
    <col min="9729" max="9729" width="8.33203125" style="262" customWidth="1"/>
    <col min="9730" max="9730" width="1.6640625" style="262" customWidth="1"/>
    <col min="9731" max="9732" width="5" style="262" customWidth="1"/>
    <col min="9733" max="9733" width="11.6640625" style="262" customWidth="1"/>
    <col min="9734" max="9734" width="9.1640625" style="262" customWidth="1"/>
    <col min="9735" max="9735" width="5" style="262" customWidth="1"/>
    <col min="9736" max="9736" width="77.83203125" style="262" customWidth="1"/>
    <col min="9737" max="9738" width="20" style="262" customWidth="1"/>
    <col min="9739" max="9739" width="1.6640625" style="262" customWidth="1"/>
    <col min="9740" max="9984" width="9.33203125" style="262"/>
    <col min="9985" max="9985" width="8.33203125" style="262" customWidth="1"/>
    <col min="9986" max="9986" width="1.6640625" style="262" customWidth="1"/>
    <col min="9987" max="9988" width="5" style="262" customWidth="1"/>
    <col min="9989" max="9989" width="11.6640625" style="262" customWidth="1"/>
    <col min="9990" max="9990" width="9.1640625" style="262" customWidth="1"/>
    <col min="9991" max="9991" width="5" style="262" customWidth="1"/>
    <col min="9992" max="9992" width="77.83203125" style="262" customWidth="1"/>
    <col min="9993" max="9994" width="20" style="262" customWidth="1"/>
    <col min="9995" max="9995" width="1.6640625" style="262" customWidth="1"/>
    <col min="9996" max="10240" width="9.33203125" style="262"/>
    <col min="10241" max="10241" width="8.33203125" style="262" customWidth="1"/>
    <col min="10242" max="10242" width="1.6640625" style="262" customWidth="1"/>
    <col min="10243" max="10244" width="5" style="262" customWidth="1"/>
    <col min="10245" max="10245" width="11.6640625" style="262" customWidth="1"/>
    <col min="10246" max="10246" width="9.1640625" style="262" customWidth="1"/>
    <col min="10247" max="10247" width="5" style="262" customWidth="1"/>
    <col min="10248" max="10248" width="77.83203125" style="262" customWidth="1"/>
    <col min="10249" max="10250" width="20" style="262" customWidth="1"/>
    <col min="10251" max="10251" width="1.6640625" style="262" customWidth="1"/>
    <col min="10252" max="10496" width="9.33203125" style="262"/>
    <col min="10497" max="10497" width="8.33203125" style="262" customWidth="1"/>
    <col min="10498" max="10498" width="1.6640625" style="262" customWidth="1"/>
    <col min="10499" max="10500" width="5" style="262" customWidth="1"/>
    <col min="10501" max="10501" width="11.6640625" style="262" customWidth="1"/>
    <col min="10502" max="10502" width="9.1640625" style="262" customWidth="1"/>
    <col min="10503" max="10503" width="5" style="262" customWidth="1"/>
    <col min="10504" max="10504" width="77.83203125" style="262" customWidth="1"/>
    <col min="10505" max="10506" width="20" style="262" customWidth="1"/>
    <col min="10507" max="10507" width="1.6640625" style="262" customWidth="1"/>
    <col min="10508" max="10752" width="9.33203125" style="262"/>
    <col min="10753" max="10753" width="8.33203125" style="262" customWidth="1"/>
    <col min="10754" max="10754" width="1.6640625" style="262" customWidth="1"/>
    <col min="10755" max="10756" width="5" style="262" customWidth="1"/>
    <col min="10757" max="10757" width="11.6640625" style="262" customWidth="1"/>
    <col min="10758" max="10758" width="9.1640625" style="262" customWidth="1"/>
    <col min="10759" max="10759" width="5" style="262" customWidth="1"/>
    <col min="10760" max="10760" width="77.83203125" style="262" customWidth="1"/>
    <col min="10761" max="10762" width="20" style="262" customWidth="1"/>
    <col min="10763" max="10763" width="1.6640625" style="262" customWidth="1"/>
    <col min="10764" max="11008" width="9.33203125" style="262"/>
    <col min="11009" max="11009" width="8.33203125" style="262" customWidth="1"/>
    <col min="11010" max="11010" width="1.6640625" style="262" customWidth="1"/>
    <col min="11011" max="11012" width="5" style="262" customWidth="1"/>
    <col min="11013" max="11013" width="11.6640625" style="262" customWidth="1"/>
    <col min="11014" max="11014" width="9.1640625" style="262" customWidth="1"/>
    <col min="11015" max="11015" width="5" style="262" customWidth="1"/>
    <col min="11016" max="11016" width="77.83203125" style="262" customWidth="1"/>
    <col min="11017" max="11018" width="20" style="262" customWidth="1"/>
    <col min="11019" max="11019" width="1.6640625" style="262" customWidth="1"/>
    <col min="11020" max="11264" width="9.33203125" style="262"/>
    <col min="11265" max="11265" width="8.33203125" style="262" customWidth="1"/>
    <col min="11266" max="11266" width="1.6640625" style="262" customWidth="1"/>
    <col min="11267" max="11268" width="5" style="262" customWidth="1"/>
    <col min="11269" max="11269" width="11.6640625" style="262" customWidth="1"/>
    <col min="11270" max="11270" width="9.1640625" style="262" customWidth="1"/>
    <col min="11271" max="11271" width="5" style="262" customWidth="1"/>
    <col min="11272" max="11272" width="77.83203125" style="262" customWidth="1"/>
    <col min="11273" max="11274" width="20" style="262" customWidth="1"/>
    <col min="11275" max="11275" width="1.6640625" style="262" customWidth="1"/>
    <col min="11276" max="11520" width="9.33203125" style="262"/>
    <col min="11521" max="11521" width="8.33203125" style="262" customWidth="1"/>
    <col min="11522" max="11522" width="1.6640625" style="262" customWidth="1"/>
    <col min="11523" max="11524" width="5" style="262" customWidth="1"/>
    <col min="11525" max="11525" width="11.6640625" style="262" customWidth="1"/>
    <col min="11526" max="11526" width="9.1640625" style="262" customWidth="1"/>
    <col min="11527" max="11527" width="5" style="262" customWidth="1"/>
    <col min="11528" max="11528" width="77.83203125" style="262" customWidth="1"/>
    <col min="11529" max="11530" width="20" style="262" customWidth="1"/>
    <col min="11531" max="11531" width="1.6640625" style="262" customWidth="1"/>
    <col min="11532" max="11776" width="9.33203125" style="262"/>
    <col min="11777" max="11777" width="8.33203125" style="262" customWidth="1"/>
    <col min="11778" max="11778" width="1.6640625" style="262" customWidth="1"/>
    <col min="11779" max="11780" width="5" style="262" customWidth="1"/>
    <col min="11781" max="11781" width="11.6640625" style="262" customWidth="1"/>
    <col min="11782" max="11782" width="9.1640625" style="262" customWidth="1"/>
    <col min="11783" max="11783" width="5" style="262" customWidth="1"/>
    <col min="11784" max="11784" width="77.83203125" style="262" customWidth="1"/>
    <col min="11785" max="11786" width="20" style="262" customWidth="1"/>
    <col min="11787" max="11787" width="1.6640625" style="262" customWidth="1"/>
    <col min="11788" max="12032" width="9.33203125" style="262"/>
    <col min="12033" max="12033" width="8.33203125" style="262" customWidth="1"/>
    <col min="12034" max="12034" width="1.6640625" style="262" customWidth="1"/>
    <col min="12035" max="12036" width="5" style="262" customWidth="1"/>
    <col min="12037" max="12037" width="11.6640625" style="262" customWidth="1"/>
    <col min="12038" max="12038" width="9.1640625" style="262" customWidth="1"/>
    <col min="12039" max="12039" width="5" style="262" customWidth="1"/>
    <col min="12040" max="12040" width="77.83203125" style="262" customWidth="1"/>
    <col min="12041" max="12042" width="20" style="262" customWidth="1"/>
    <col min="12043" max="12043" width="1.6640625" style="262" customWidth="1"/>
    <col min="12044" max="12288" width="9.33203125" style="262"/>
    <col min="12289" max="12289" width="8.33203125" style="262" customWidth="1"/>
    <col min="12290" max="12290" width="1.6640625" style="262" customWidth="1"/>
    <col min="12291" max="12292" width="5" style="262" customWidth="1"/>
    <col min="12293" max="12293" width="11.6640625" style="262" customWidth="1"/>
    <col min="12294" max="12294" width="9.1640625" style="262" customWidth="1"/>
    <col min="12295" max="12295" width="5" style="262" customWidth="1"/>
    <col min="12296" max="12296" width="77.83203125" style="262" customWidth="1"/>
    <col min="12297" max="12298" width="20" style="262" customWidth="1"/>
    <col min="12299" max="12299" width="1.6640625" style="262" customWidth="1"/>
    <col min="12300" max="12544" width="9.33203125" style="262"/>
    <col min="12545" max="12545" width="8.33203125" style="262" customWidth="1"/>
    <col min="12546" max="12546" width="1.6640625" style="262" customWidth="1"/>
    <col min="12547" max="12548" width="5" style="262" customWidth="1"/>
    <col min="12549" max="12549" width="11.6640625" style="262" customWidth="1"/>
    <col min="12550" max="12550" width="9.1640625" style="262" customWidth="1"/>
    <col min="12551" max="12551" width="5" style="262" customWidth="1"/>
    <col min="12552" max="12552" width="77.83203125" style="262" customWidth="1"/>
    <col min="12553" max="12554" width="20" style="262" customWidth="1"/>
    <col min="12555" max="12555" width="1.6640625" style="262" customWidth="1"/>
    <col min="12556" max="12800" width="9.33203125" style="262"/>
    <col min="12801" max="12801" width="8.33203125" style="262" customWidth="1"/>
    <col min="12802" max="12802" width="1.6640625" style="262" customWidth="1"/>
    <col min="12803" max="12804" width="5" style="262" customWidth="1"/>
    <col min="12805" max="12805" width="11.6640625" style="262" customWidth="1"/>
    <col min="12806" max="12806" width="9.1640625" style="262" customWidth="1"/>
    <col min="12807" max="12807" width="5" style="262" customWidth="1"/>
    <col min="12808" max="12808" width="77.83203125" style="262" customWidth="1"/>
    <col min="12809" max="12810" width="20" style="262" customWidth="1"/>
    <col min="12811" max="12811" width="1.6640625" style="262" customWidth="1"/>
    <col min="12812" max="13056" width="9.33203125" style="262"/>
    <col min="13057" max="13057" width="8.33203125" style="262" customWidth="1"/>
    <col min="13058" max="13058" width="1.6640625" style="262" customWidth="1"/>
    <col min="13059" max="13060" width="5" style="262" customWidth="1"/>
    <col min="13061" max="13061" width="11.6640625" style="262" customWidth="1"/>
    <col min="13062" max="13062" width="9.1640625" style="262" customWidth="1"/>
    <col min="13063" max="13063" width="5" style="262" customWidth="1"/>
    <col min="13064" max="13064" width="77.83203125" style="262" customWidth="1"/>
    <col min="13065" max="13066" width="20" style="262" customWidth="1"/>
    <col min="13067" max="13067" width="1.6640625" style="262" customWidth="1"/>
    <col min="13068" max="13312" width="9.33203125" style="262"/>
    <col min="13313" max="13313" width="8.33203125" style="262" customWidth="1"/>
    <col min="13314" max="13314" width="1.6640625" style="262" customWidth="1"/>
    <col min="13315" max="13316" width="5" style="262" customWidth="1"/>
    <col min="13317" max="13317" width="11.6640625" style="262" customWidth="1"/>
    <col min="13318" max="13318" width="9.1640625" style="262" customWidth="1"/>
    <col min="13319" max="13319" width="5" style="262" customWidth="1"/>
    <col min="13320" max="13320" width="77.83203125" style="262" customWidth="1"/>
    <col min="13321" max="13322" width="20" style="262" customWidth="1"/>
    <col min="13323" max="13323" width="1.6640625" style="262" customWidth="1"/>
    <col min="13324" max="13568" width="9.33203125" style="262"/>
    <col min="13569" max="13569" width="8.33203125" style="262" customWidth="1"/>
    <col min="13570" max="13570" width="1.6640625" style="262" customWidth="1"/>
    <col min="13571" max="13572" width="5" style="262" customWidth="1"/>
    <col min="13573" max="13573" width="11.6640625" style="262" customWidth="1"/>
    <col min="13574" max="13574" width="9.1640625" style="262" customWidth="1"/>
    <col min="13575" max="13575" width="5" style="262" customWidth="1"/>
    <col min="13576" max="13576" width="77.83203125" style="262" customWidth="1"/>
    <col min="13577" max="13578" width="20" style="262" customWidth="1"/>
    <col min="13579" max="13579" width="1.6640625" style="262" customWidth="1"/>
    <col min="13580" max="13824" width="9.33203125" style="262"/>
    <col min="13825" max="13825" width="8.33203125" style="262" customWidth="1"/>
    <col min="13826" max="13826" width="1.6640625" style="262" customWidth="1"/>
    <col min="13827" max="13828" width="5" style="262" customWidth="1"/>
    <col min="13829" max="13829" width="11.6640625" style="262" customWidth="1"/>
    <col min="13830" max="13830" width="9.1640625" style="262" customWidth="1"/>
    <col min="13831" max="13831" width="5" style="262" customWidth="1"/>
    <col min="13832" max="13832" width="77.83203125" style="262" customWidth="1"/>
    <col min="13833" max="13834" width="20" style="262" customWidth="1"/>
    <col min="13835" max="13835" width="1.6640625" style="262" customWidth="1"/>
    <col min="13836" max="14080" width="9.33203125" style="262"/>
    <col min="14081" max="14081" width="8.33203125" style="262" customWidth="1"/>
    <col min="14082" max="14082" width="1.6640625" style="262" customWidth="1"/>
    <col min="14083" max="14084" width="5" style="262" customWidth="1"/>
    <col min="14085" max="14085" width="11.6640625" style="262" customWidth="1"/>
    <col min="14086" max="14086" width="9.1640625" style="262" customWidth="1"/>
    <col min="14087" max="14087" width="5" style="262" customWidth="1"/>
    <col min="14088" max="14088" width="77.83203125" style="262" customWidth="1"/>
    <col min="14089" max="14090" width="20" style="262" customWidth="1"/>
    <col min="14091" max="14091" width="1.6640625" style="262" customWidth="1"/>
    <col min="14092" max="14336" width="9.33203125" style="262"/>
    <col min="14337" max="14337" width="8.33203125" style="262" customWidth="1"/>
    <col min="14338" max="14338" width="1.6640625" style="262" customWidth="1"/>
    <col min="14339" max="14340" width="5" style="262" customWidth="1"/>
    <col min="14341" max="14341" width="11.6640625" style="262" customWidth="1"/>
    <col min="14342" max="14342" width="9.1640625" style="262" customWidth="1"/>
    <col min="14343" max="14343" width="5" style="262" customWidth="1"/>
    <col min="14344" max="14344" width="77.83203125" style="262" customWidth="1"/>
    <col min="14345" max="14346" width="20" style="262" customWidth="1"/>
    <col min="14347" max="14347" width="1.6640625" style="262" customWidth="1"/>
    <col min="14348" max="14592" width="9.33203125" style="262"/>
    <col min="14593" max="14593" width="8.33203125" style="262" customWidth="1"/>
    <col min="14594" max="14594" width="1.6640625" style="262" customWidth="1"/>
    <col min="14595" max="14596" width="5" style="262" customWidth="1"/>
    <col min="14597" max="14597" width="11.6640625" style="262" customWidth="1"/>
    <col min="14598" max="14598" width="9.1640625" style="262" customWidth="1"/>
    <col min="14599" max="14599" width="5" style="262" customWidth="1"/>
    <col min="14600" max="14600" width="77.83203125" style="262" customWidth="1"/>
    <col min="14601" max="14602" width="20" style="262" customWidth="1"/>
    <col min="14603" max="14603" width="1.6640625" style="262" customWidth="1"/>
    <col min="14604" max="14848" width="9.33203125" style="262"/>
    <col min="14849" max="14849" width="8.33203125" style="262" customWidth="1"/>
    <col min="14850" max="14850" width="1.6640625" style="262" customWidth="1"/>
    <col min="14851" max="14852" width="5" style="262" customWidth="1"/>
    <col min="14853" max="14853" width="11.6640625" style="262" customWidth="1"/>
    <col min="14854" max="14854" width="9.1640625" style="262" customWidth="1"/>
    <col min="14855" max="14855" width="5" style="262" customWidth="1"/>
    <col min="14856" max="14856" width="77.83203125" style="262" customWidth="1"/>
    <col min="14857" max="14858" width="20" style="262" customWidth="1"/>
    <col min="14859" max="14859" width="1.6640625" style="262" customWidth="1"/>
    <col min="14860" max="15104" width="9.33203125" style="262"/>
    <col min="15105" max="15105" width="8.33203125" style="262" customWidth="1"/>
    <col min="15106" max="15106" width="1.6640625" style="262" customWidth="1"/>
    <col min="15107" max="15108" width="5" style="262" customWidth="1"/>
    <col min="15109" max="15109" width="11.6640625" style="262" customWidth="1"/>
    <col min="15110" max="15110" width="9.1640625" style="262" customWidth="1"/>
    <col min="15111" max="15111" width="5" style="262" customWidth="1"/>
    <col min="15112" max="15112" width="77.83203125" style="262" customWidth="1"/>
    <col min="15113" max="15114" width="20" style="262" customWidth="1"/>
    <col min="15115" max="15115" width="1.6640625" style="262" customWidth="1"/>
    <col min="15116" max="15360" width="9.33203125" style="262"/>
    <col min="15361" max="15361" width="8.33203125" style="262" customWidth="1"/>
    <col min="15362" max="15362" width="1.6640625" style="262" customWidth="1"/>
    <col min="15363" max="15364" width="5" style="262" customWidth="1"/>
    <col min="15365" max="15365" width="11.6640625" style="262" customWidth="1"/>
    <col min="15366" max="15366" width="9.1640625" style="262" customWidth="1"/>
    <col min="15367" max="15367" width="5" style="262" customWidth="1"/>
    <col min="15368" max="15368" width="77.83203125" style="262" customWidth="1"/>
    <col min="15369" max="15370" width="20" style="262" customWidth="1"/>
    <col min="15371" max="15371" width="1.6640625" style="262" customWidth="1"/>
    <col min="15372" max="15616" width="9.33203125" style="262"/>
    <col min="15617" max="15617" width="8.33203125" style="262" customWidth="1"/>
    <col min="15618" max="15618" width="1.6640625" style="262" customWidth="1"/>
    <col min="15619" max="15620" width="5" style="262" customWidth="1"/>
    <col min="15621" max="15621" width="11.6640625" style="262" customWidth="1"/>
    <col min="15622" max="15622" width="9.1640625" style="262" customWidth="1"/>
    <col min="15623" max="15623" width="5" style="262" customWidth="1"/>
    <col min="15624" max="15624" width="77.83203125" style="262" customWidth="1"/>
    <col min="15625" max="15626" width="20" style="262" customWidth="1"/>
    <col min="15627" max="15627" width="1.6640625" style="262" customWidth="1"/>
    <col min="15628" max="15872" width="9.33203125" style="262"/>
    <col min="15873" max="15873" width="8.33203125" style="262" customWidth="1"/>
    <col min="15874" max="15874" width="1.6640625" style="262" customWidth="1"/>
    <col min="15875" max="15876" width="5" style="262" customWidth="1"/>
    <col min="15877" max="15877" width="11.6640625" style="262" customWidth="1"/>
    <col min="15878" max="15878" width="9.1640625" style="262" customWidth="1"/>
    <col min="15879" max="15879" width="5" style="262" customWidth="1"/>
    <col min="15880" max="15880" width="77.83203125" style="262" customWidth="1"/>
    <col min="15881" max="15882" width="20" style="262" customWidth="1"/>
    <col min="15883" max="15883" width="1.6640625" style="262" customWidth="1"/>
    <col min="15884" max="16128" width="9.33203125" style="262"/>
    <col min="16129" max="16129" width="8.33203125" style="262" customWidth="1"/>
    <col min="16130" max="16130" width="1.6640625" style="262" customWidth="1"/>
    <col min="16131" max="16132" width="5" style="262" customWidth="1"/>
    <col min="16133" max="16133" width="11.6640625" style="262" customWidth="1"/>
    <col min="16134" max="16134" width="9.1640625" style="262" customWidth="1"/>
    <col min="16135" max="16135" width="5" style="262" customWidth="1"/>
    <col min="16136" max="16136" width="77.83203125" style="262" customWidth="1"/>
    <col min="16137" max="16138" width="20" style="262" customWidth="1"/>
    <col min="16139" max="16139" width="1.6640625" style="262" customWidth="1"/>
    <col min="16140" max="16384" width="9.33203125" style="262"/>
  </cols>
  <sheetData>
    <row r="1" spans="2:11" ht="37.5" customHeight="1" x14ac:dyDescent="0.3"/>
    <row r="2" spans="2:11" ht="7.5" customHeight="1" x14ac:dyDescent="0.3">
      <c r="B2" s="263"/>
      <c r="C2" s="264"/>
      <c r="D2" s="264"/>
      <c r="E2" s="264"/>
      <c r="F2" s="264"/>
      <c r="G2" s="264"/>
      <c r="H2" s="264"/>
      <c r="I2" s="264"/>
      <c r="J2" s="264"/>
      <c r="K2" s="265"/>
    </row>
    <row r="3" spans="2:11" s="269" customFormat="1" ht="45" customHeight="1" x14ac:dyDescent="0.3">
      <c r="B3" s="266"/>
      <c r="C3" s="267" t="s">
        <v>346</v>
      </c>
      <c r="D3" s="267"/>
      <c r="E3" s="267"/>
      <c r="F3" s="267"/>
      <c r="G3" s="267"/>
      <c r="H3" s="267"/>
      <c r="I3" s="267"/>
      <c r="J3" s="267"/>
      <c r="K3" s="268"/>
    </row>
    <row r="4" spans="2:11" ht="25.5" customHeight="1" x14ac:dyDescent="0.3">
      <c r="B4" s="270"/>
      <c r="C4" s="271" t="s">
        <v>347</v>
      </c>
      <c r="D4" s="271"/>
      <c r="E4" s="271"/>
      <c r="F4" s="271"/>
      <c r="G4" s="271"/>
      <c r="H4" s="271"/>
      <c r="I4" s="271"/>
      <c r="J4" s="271"/>
      <c r="K4" s="272"/>
    </row>
    <row r="5" spans="2:11" ht="5.25" customHeight="1" x14ac:dyDescent="0.3">
      <c r="B5" s="270"/>
      <c r="C5" s="273"/>
      <c r="D5" s="273"/>
      <c r="E5" s="273"/>
      <c r="F5" s="273"/>
      <c r="G5" s="273"/>
      <c r="H5" s="273"/>
      <c r="I5" s="273"/>
      <c r="J5" s="273"/>
      <c r="K5" s="272"/>
    </row>
    <row r="6" spans="2:11" ht="15" customHeight="1" x14ac:dyDescent="0.3">
      <c r="B6" s="270"/>
      <c r="C6" s="274" t="s">
        <v>348</v>
      </c>
      <c r="D6" s="274"/>
      <c r="E6" s="274"/>
      <c r="F6" s="274"/>
      <c r="G6" s="274"/>
      <c r="H6" s="274"/>
      <c r="I6" s="274"/>
      <c r="J6" s="274"/>
      <c r="K6" s="272"/>
    </row>
    <row r="7" spans="2:11" ht="15" customHeight="1" x14ac:dyDescent="0.3">
      <c r="B7" s="275"/>
      <c r="C7" s="274" t="s">
        <v>349</v>
      </c>
      <c r="D7" s="274"/>
      <c r="E7" s="274"/>
      <c r="F7" s="274"/>
      <c r="G7" s="274"/>
      <c r="H7" s="274"/>
      <c r="I7" s="274"/>
      <c r="J7" s="274"/>
      <c r="K7" s="272"/>
    </row>
    <row r="8" spans="2:11" ht="12.75" customHeight="1" x14ac:dyDescent="0.3">
      <c r="B8" s="275"/>
      <c r="C8" s="276"/>
      <c r="D8" s="276"/>
      <c r="E8" s="276"/>
      <c r="F8" s="276"/>
      <c r="G8" s="276"/>
      <c r="H8" s="276"/>
      <c r="I8" s="276"/>
      <c r="J8" s="276"/>
      <c r="K8" s="272"/>
    </row>
    <row r="9" spans="2:11" ht="15" customHeight="1" x14ac:dyDescent="0.3">
      <c r="B9" s="275"/>
      <c r="C9" s="274" t="s">
        <v>350</v>
      </c>
      <c r="D9" s="274"/>
      <c r="E9" s="274"/>
      <c r="F9" s="274"/>
      <c r="G9" s="274"/>
      <c r="H9" s="274"/>
      <c r="I9" s="274"/>
      <c r="J9" s="274"/>
      <c r="K9" s="272"/>
    </row>
    <row r="10" spans="2:11" ht="15" customHeight="1" x14ac:dyDescent="0.3">
      <c r="B10" s="275"/>
      <c r="C10" s="276"/>
      <c r="D10" s="274" t="s">
        <v>351</v>
      </c>
      <c r="E10" s="274"/>
      <c r="F10" s="274"/>
      <c r="G10" s="274"/>
      <c r="H10" s="274"/>
      <c r="I10" s="274"/>
      <c r="J10" s="274"/>
      <c r="K10" s="272"/>
    </row>
    <row r="11" spans="2:11" ht="15" customHeight="1" x14ac:dyDescent="0.3">
      <c r="B11" s="275"/>
      <c r="C11" s="277"/>
      <c r="D11" s="274" t="s">
        <v>352</v>
      </c>
      <c r="E11" s="274"/>
      <c r="F11" s="274"/>
      <c r="G11" s="274"/>
      <c r="H11" s="274"/>
      <c r="I11" s="274"/>
      <c r="J11" s="274"/>
      <c r="K11" s="272"/>
    </row>
    <row r="12" spans="2:11" ht="12.75" customHeight="1" x14ac:dyDescent="0.3">
      <c r="B12" s="275"/>
      <c r="C12" s="277"/>
      <c r="D12" s="277"/>
      <c r="E12" s="277"/>
      <c r="F12" s="277"/>
      <c r="G12" s="277"/>
      <c r="H12" s="277"/>
      <c r="I12" s="277"/>
      <c r="J12" s="277"/>
      <c r="K12" s="272"/>
    </row>
    <row r="13" spans="2:11" ht="15" customHeight="1" x14ac:dyDescent="0.3">
      <c r="B13" s="275"/>
      <c r="C13" s="277"/>
      <c r="D13" s="274" t="s">
        <v>353</v>
      </c>
      <c r="E13" s="274"/>
      <c r="F13" s="274"/>
      <c r="G13" s="274"/>
      <c r="H13" s="274"/>
      <c r="I13" s="274"/>
      <c r="J13" s="274"/>
      <c r="K13" s="272"/>
    </row>
    <row r="14" spans="2:11" ht="15" customHeight="1" x14ac:dyDescent="0.3">
      <c r="B14" s="275"/>
      <c r="C14" s="277"/>
      <c r="D14" s="274" t="s">
        <v>354</v>
      </c>
      <c r="E14" s="274"/>
      <c r="F14" s="274"/>
      <c r="G14" s="274"/>
      <c r="H14" s="274"/>
      <c r="I14" s="274"/>
      <c r="J14" s="274"/>
      <c r="K14" s="272"/>
    </row>
    <row r="15" spans="2:11" ht="15" customHeight="1" x14ac:dyDescent="0.3">
      <c r="B15" s="275"/>
      <c r="C15" s="277"/>
      <c r="D15" s="274" t="s">
        <v>355</v>
      </c>
      <c r="E15" s="274"/>
      <c r="F15" s="274"/>
      <c r="G15" s="274"/>
      <c r="H15" s="274"/>
      <c r="I15" s="274"/>
      <c r="J15" s="274"/>
      <c r="K15" s="272"/>
    </row>
    <row r="16" spans="2:11" ht="15" customHeight="1" x14ac:dyDescent="0.3">
      <c r="B16" s="275"/>
      <c r="C16" s="277"/>
      <c r="D16" s="277"/>
      <c r="E16" s="278" t="s">
        <v>78</v>
      </c>
      <c r="F16" s="274" t="s">
        <v>356</v>
      </c>
      <c r="G16" s="274"/>
      <c r="H16" s="274"/>
      <c r="I16" s="274"/>
      <c r="J16" s="274"/>
      <c r="K16" s="272"/>
    </row>
    <row r="17" spans="2:11" ht="15" customHeight="1" x14ac:dyDescent="0.3">
      <c r="B17" s="275"/>
      <c r="C17" s="277"/>
      <c r="D17" s="277"/>
      <c r="E17" s="278" t="s">
        <v>357</v>
      </c>
      <c r="F17" s="274" t="s">
        <v>358</v>
      </c>
      <c r="G17" s="274"/>
      <c r="H17" s="274"/>
      <c r="I17" s="274"/>
      <c r="J17" s="274"/>
      <c r="K17" s="272"/>
    </row>
    <row r="18" spans="2:11" ht="15" customHeight="1" x14ac:dyDescent="0.3">
      <c r="B18" s="275"/>
      <c r="C18" s="277"/>
      <c r="D18" s="277"/>
      <c r="E18" s="278" t="s">
        <v>359</v>
      </c>
      <c r="F18" s="274" t="s">
        <v>360</v>
      </c>
      <c r="G18" s="274"/>
      <c r="H18" s="274"/>
      <c r="I18" s="274"/>
      <c r="J18" s="274"/>
      <c r="K18" s="272"/>
    </row>
    <row r="19" spans="2:11" ht="15" customHeight="1" x14ac:dyDescent="0.3">
      <c r="B19" s="275"/>
      <c r="C19" s="277"/>
      <c r="D19" s="277"/>
      <c r="E19" s="278" t="s">
        <v>361</v>
      </c>
      <c r="F19" s="274" t="s">
        <v>362</v>
      </c>
      <c r="G19" s="274"/>
      <c r="H19" s="274"/>
      <c r="I19" s="274"/>
      <c r="J19" s="274"/>
      <c r="K19" s="272"/>
    </row>
    <row r="20" spans="2:11" ht="15" customHeight="1" x14ac:dyDescent="0.3">
      <c r="B20" s="275"/>
      <c r="C20" s="277"/>
      <c r="D20" s="277"/>
      <c r="E20" s="278" t="s">
        <v>363</v>
      </c>
      <c r="F20" s="274" t="s">
        <v>364</v>
      </c>
      <c r="G20" s="274"/>
      <c r="H20" s="274"/>
      <c r="I20" s="274"/>
      <c r="J20" s="274"/>
      <c r="K20" s="272"/>
    </row>
    <row r="21" spans="2:11" ht="15" customHeight="1" x14ac:dyDescent="0.3">
      <c r="B21" s="275"/>
      <c r="C21" s="277"/>
      <c r="D21" s="277"/>
      <c r="E21" s="278" t="s">
        <v>365</v>
      </c>
      <c r="F21" s="274" t="s">
        <v>366</v>
      </c>
      <c r="G21" s="274"/>
      <c r="H21" s="274"/>
      <c r="I21" s="274"/>
      <c r="J21" s="274"/>
      <c r="K21" s="272"/>
    </row>
    <row r="22" spans="2:11" ht="12.75" customHeight="1" x14ac:dyDescent="0.3">
      <c r="B22" s="275"/>
      <c r="C22" s="277"/>
      <c r="D22" s="277"/>
      <c r="E22" s="277"/>
      <c r="F22" s="277"/>
      <c r="G22" s="277"/>
      <c r="H22" s="277"/>
      <c r="I22" s="277"/>
      <c r="J22" s="277"/>
      <c r="K22" s="272"/>
    </row>
    <row r="23" spans="2:11" ht="15" customHeight="1" x14ac:dyDescent="0.3">
      <c r="B23" s="275"/>
      <c r="C23" s="274" t="s">
        <v>367</v>
      </c>
      <c r="D23" s="274"/>
      <c r="E23" s="274"/>
      <c r="F23" s="274"/>
      <c r="G23" s="274"/>
      <c r="H23" s="274"/>
      <c r="I23" s="274"/>
      <c r="J23" s="274"/>
      <c r="K23" s="272"/>
    </row>
    <row r="24" spans="2:11" ht="15" customHeight="1" x14ac:dyDescent="0.3">
      <c r="B24" s="275"/>
      <c r="C24" s="274" t="s">
        <v>368</v>
      </c>
      <c r="D24" s="274"/>
      <c r="E24" s="274"/>
      <c r="F24" s="274"/>
      <c r="G24" s="274"/>
      <c r="H24" s="274"/>
      <c r="I24" s="274"/>
      <c r="J24" s="274"/>
      <c r="K24" s="272"/>
    </row>
    <row r="25" spans="2:11" ht="15" customHeight="1" x14ac:dyDescent="0.3">
      <c r="B25" s="275"/>
      <c r="C25" s="276"/>
      <c r="D25" s="274" t="s">
        <v>369</v>
      </c>
      <c r="E25" s="274"/>
      <c r="F25" s="274"/>
      <c r="G25" s="274"/>
      <c r="H25" s="274"/>
      <c r="I25" s="274"/>
      <c r="J25" s="274"/>
      <c r="K25" s="272"/>
    </row>
    <row r="26" spans="2:11" ht="15" customHeight="1" x14ac:dyDescent="0.3">
      <c r="B26" s="275"/>
      <c r="C26" s="277"/>
      <c r="D26" s="274" t="s">
        <v>370</v>
      </c>
      <c r="E26" s="274"/>
      <c r="F26" s="274"/>
      <c r="G26" s="274"/>
      <c r="H26" s="274"/>
      <c r="I26" s="274"/>
      <c r="J26" s="274"/>
      <c r="K26" s="272"/>
    </row>
    <row r="27" spans="2:11" ht="12.75" customHeight="1" x14ac:dyDescent="0.3">
      <c r="B27" s="275"/>
      <c r="C27" s="277"/>
      <c r="D27" s="277"/>
      <c r="E27" s="277"/>
      <c r="F27" s="277"/>
      <c r="G27" s="277"/>
      <c r="H27" s="277"/>
      <c r="I27" s="277"/>
      <c r="J27" s="277"/>
      <c r="K27" s="272"/>
    </row>
    <row r="28" spans="2:11" ht="15" customHeight="1" x14ac:dyDescent="0.3">
      <c r="B28" s="275"/>
      <c r="C28" s="277"/>
      <c r="D28" s="274" t="s">
        <v>371</v>
      </c>
      <c r="E28" s="274"/>
      <c r="F28" s="274"/>
      <c r="G28" s="274"/>
      <c r="H28" s="274"/>
      <c r="I28" s="274"/>
      <c r="J28" s="274"/>
      <c r="K28" s="272"/>
    </row>
    <row r="29" spans="2:11" ht="15" customHeight="1" x14ac:dyDescent="0.3">
      <c r="B29" s="275"/>
      <c r="C29" s="277"/>
      <c r="D29" s="274" t="s">
        <v>372</v>
      </c>
      <c r="E29" s="274"/>
      <c r="F29" s="274"/>
      <c r="G29" s="274"/>
      <c r="H29" s="274"/>
      <c r="I29" s="274"/>
      <c r="J29" s="274"/>
      <c r="K29" s="272"/>
    </row>
    <row r="30" spans="2:11" ht="12.75" customHeight="1" x14ac:dyDescent="0.3">
      <c r="B30" s="275"/>
      <c r="C30" s="277"/>
      <c r="D30" s="277"/>
      <c r="E30" s="277"/>
      <c r="F30" s="277"/>
      <c r="G30" s="277"/>
      <c r="H30" s="277"/>
      <c r="I30" s="277"/>
      <c r="J30" s="277"/>
      <c r="K30" s="272"/>
    </row>
    <row r="31" spans="2:11" ht="15" customHeight="1" x14ac:dyDescent="0.3">
      <c r="B31" s="275"/>
      <c r="C31" s="277"/>
      <c r="D31" s="274" t="s">
        <v>373</v>
      </c>
      <c r="E31" s="274"/>
      <c r="F31" s="274"/>
      <c r="G31" s="274"/>
      <c r="H31" s="274"/>
      <c r="I31" s="274"/>
      <c r="J31" s="274"/>
      <c r="K31" s="272"/>
    </row>
    <row r="32" spans="2:11" ht="15" customHeight="1" x14ac:dyDescent="0.3">
      <c r="B32" s="275"/>
      <c r="C32" s="277"/>
      <c r="D32" s="274" t="s">
        <v>374</v>
      </c>
      <c r="E32" s="274"/>
      <c r="F32" s="274"/>
      <c r="G32" s="274"/>
      <c r="H32" s="274"/>
      <c r="I32" s="274"/>
      <c r="J32" s="274"/>
      <c r="K32" s="272"/>
    </row>
    <row r="33" spans="2:11" ht="15" customHeight="1" x14ac:dyDescent="0.3">
      <c r="B33" s="275"/>
      <c r="C33" s="277"/>
      <c r="D33" s="274" t="s">
        <v>375</v>
      </c>
      <c r="E33" s="274"/>
      <c r="F33" s="274"/>
      <c r="G33" s="274"/>
      <c r="H33" s="274"/>
      <c r="I33" s="274"/>
      <c r="J33" s="274"/>
      <c r="K33" s="272"/>
    </row>
    <row r="34" spans="2:11" ht="15" customHeight="1" x14ac:dyDescent="0.3">
      <c r="B34" s="275"/>
      <c r="C34" s="277"/>
      <c r="D34" s="276"/>
      <c r="E34" s="279" t="s">
        <v>100</v>
      </c>
      <c r="F34" s="276"/>
      <c r="G34" s="274" t="s">
        <v>376</v>
      </c>
      <c r="H34" s="274"/>
      <c r="I34" s="274"/>
      <c r="J34" s="274"/>
      <c r="K34" s="272"/>
    </row>
    <row r="35" spans="2:11" ht="30.75" customHeight="1" x14ac:dyDescent="0.3">
      <c r="B35" s="275"/>
      <c r="C35" s="277"/>
      <c r="D35" s="276"/>
      <c r="E35" s="279" t="s">
        <v>377</v>
      </c>
      <c r="F35" s="276"/>
      <c r="G35" s="274" t="s">
        <v>378</v>
      </c>
      <c r="H35" s="274"/>
      <c r="I35" s="274"/>
      <c r="J35" s="274"/>
      <c r="K35" s="272"/>
    </row>
    <row r="36" spans="2:11" ht="15" customHeight="1" x14ac:dyDescent="0.3">
      <c r="B36" s="275"/>
      <c r="C36" s="277"/>
      <c r="D36" s="276"/>
      <c r="E36" s="279" t="s">
        <v>53</v>
      </c>
      <c r="F36" s="276"/>
      <c r="G36" s="274" t="s">
        <v>379</v>
      </c>
      <c r="H36" s="274"/>
      <c r="I36" s="274"/>
      <c r="J36" s="274"/>
      <c r="K36" s="272"/>
    </row>
    <row r="37" spans="2:11" ht="15" customHeight="1" x14ac:dyDescent="0.3">
      <c r="B37" s="275"/>
      <c r="C37" s="277"/>
      <c r="D37" s="276"/>
      <c r="E37" s="279" t="s">
        <v>101</v>
      </c>
      <c r="F37" s="276"/>
      <c r="G37" s="274" t="s">
        <v>380</v>
      </c>
      <c r="H37" s="274"/>
      <c r="I37" s="274"/>
      <c r="J37" s="274"/>
      <c r="K37" s="272"/>
    </row>
    <row r="38" spans="2:11" ht="15" customHeight="1" x14ac:dyDescent="0.3">
      <c r="B38" s="275"/>
      <c r="C38" s="277"/>
      <c r="D38" s="276"/>
      <c r="E38" s="279" t="s">
        <v>102</v>
      </c>
      <c r="F38" s="276"/>
      <c r="G38" s="274" t="s">
        <v>381</v>
      </c>
      <c r="H38" s="274"/>
      <c r="I38" s="274"/>
      <c r="J38" s="274"/>
      <c r="K38" s="272"/>
    </row>
    <row r="39" spans="2:11" ht="15" customHeight="1" x14ac:dyDescent="0.3">
      <c r="B39" s="275"/>
      <c r="C39" s="277"/>
      <c r="D39" s="276"/>
      <c r="E39" s="279" t="s">
        <v>103</v>
      </c>
      <c r="F39" s="276"/>
      <c r="G39" s="274" t="s">
        <v>382</v>
      </c>
      <c r="H39" s="274"/>
      <c r="I39" s="274"/>
      <c r="J39" s="274"/>
      <c r="K39" s="272"/>
    </row>
    <row r="40" spans="2:11" ht="15" customHeight="1" x14ac:dyDescent="0.3">
      <c r="B40" s="275"/>
      <c r="C40" s="277"/>
      <c r="D40" s="276"/>
      <c r="E40" s="279" t="s">
        <v>383</v>
      </c>
      <c r="F40" s="276"/>
      <c r="G40" s="274" t="s">
        <v>384</v>
      </c>
      <c r="H40" s="274"/>
      <c r="I40" s="274"/>
      <c r="J40" s="274"/>
      <c r="K40" s="272"/>
    </row>
    <row r="41" spans="2:11" ht="15" customHeight="1" x14ac:dyDescent="0.3">
      <c r="B41" s="275"/>
      <c r="C41" s="277"/>
      <c r="D41" s="276"/>
      <c r="E41" s="279"/>
      <c r="F41" s="276"/>
      <c r="G41" s="274" t="s">
        <v>385</v>
      </c>
      <c r="H41" s="274"/>
      <c r="I41" s="274"/>
      <c r="J41" s="274"/>
      <c r="K41" s="272"/>
    </row>
    <row r="42" spans="2:11" ht="15" customHeight="1" x14ac:dyDescent="0.3">
      <c r="B42" s="275"/>
      <c r="C42" s="277"/>
      <c r="D42" s="276"/>
      <c r="E42" s="279" t="s">
        <v>386</v>
      </c>
      <c r="F42" s="276"/>
      <c r="G42" s="274" t="s">
        <v>387</v>
      </c>
      <c r="H42" s="274"/>
      <c r="I42" s="274"/>
      <c r="J42" s="274"/>
      <c r="K42" s="272"/>
    </row>
    <row r="43" spans="2:11" ht="15" customHeight="1" x14ac:dyDescent="0.3">
      <c r="B43" s="275"/>
      <c r="C43" s="277"/>
      <c r="D43" s="276"/>
      <c r="E43" s="279" t="s">
        <v>105</v>
      </c>
      <c r="F43" s="276"/>
      <c r="G43" s="274" t="s">
        <v>388</v>
      </c>
      <c r="H43" s="274"/>
      <c r="I43" s="274"/>
      <c r="J43" s="274"/>
      <c r="K43" s="272"/>
    </row>
    <row r="44" spans="2:11" ht="12.75" customHeight="1" x14ac:dyDescent="0.3">
      <c r="B44" s="275"/>
      <c r="C44" s="277"/>
      <c r="D44" s="276"/>
      <c r="E44" s="276"/>
      <c r="F44" s="276"/>
      <c r="G44" s="276"/>
      <c r="H44" s="276"/>
      <c r="I44" s="276"/>
      <c r="J44" s="276"/>
      <c r="K44" s="272"/>
    </row>
    <row r="45" spans="2:11" ht="15" customHeight="1" x14ac:dyDescent="0.3">
      <c r="B45" s="275"/>
      <c r="C45" s="277"/>
      <c r="D45" s="274" t="s">
        <v>389</v>
      </c>
      <c r="E45" s="274"/>
      <c r="F45" s="274"/>
      <c r="G45" s="274"/>
      <c r="H45" s="274"/>
      <c r="I45" s="274"/>
      <c r="J45" s="274"/>
      <c r="K45" s="272"/>
    </row>
    <row r="46" spans="2:11" ht="15" customHeight="1" x14ac:dyDescent="0.3">
      <c r="B46" s="275"/>
      <c r="C46" s="277"/>
      <c r="D46" s="277"/>
      <c r="E46" s="274" t="s">
        <v>390</v>
      </c>
      <c r="F46" s="274"/>
      <c r="G46" s="274"/>
      <c r="H46" s="274"/>
      <c r="I46" s="274"/>
      <c r="J46" s="274"/>
      <c r="K46" s="272"/>
    </row>
    <row r="47" spans="2:11" ht="15" customHeight="1" x14ac:dyDescent="0.3">
      <c r="B47" s="275"/>
      <c r="C47" s="277"/>
      <c r="D47" s="277"/>
      <c r="E47" s="274" t="s">
        <v>391</v>
      </c>
      <c r="F47" s="274"/>
      <c r="G47" s="274"/>
      <c r="H47" s="274"/>
      <c r="I47" s="274"/>
      <c r="J47" s="274"/>
      <c r="K47" s="272"/>
    </row>
    <row r="48" spans="2:11" ht="15" customHeight="1" x14ac:dyDescent="0.3">
      <c r="B48" s="275"/>
      <c r="C48" s="277"/>
      <c r="D48" s="277"/>
      <c r="E48" s="274" t="s">
        <v>392</v>
      </c>
      <c r="F48" s="274"/>
      <c r="G48" s="274"/>
      <c r="H48" s="274"/>
      <c r="I48" s="274"/>
      <c r="J48" s="274"/>
      <c r="K48" s="272"/>
    </row>
    <row r="49" spans="2:11" ht="15" customHeight="1" x14ac:dyDescent="0.3">
      <c r="B49" s="275"/>
      <c r="C49" s="277"/>
      <c r="D49" s="274" t="s">
        <v>393</v>
      </c>
      <c r="E49" s="274"/>
      <c r="F49" s="274"/>
      <c r="G49" s="274"/>
      <c r="H49" s="274"/>
      <c r="I49" s="274"/>
      <c r="J49" s="274"/>
      <c r="K49" s="272"/>
    </row>
    <row r="50" spans="2:11" ht="25.5" customHeight="1" x14ac:dyDescent="0.3">
      <c r="B50" s="270"/>
      <c r="C50" s="271" t="s">
        <v>394</v>
      </c>
      <c r="D50" s="271"/>
      <c r="E50" s="271"/>
      <c r="F50" s="271"/>
      <c r="G50" s="271"/>
      <c r="H50" s="271"/>
      <c r="I50" s="271"/>
      <c r="J50" s="271"/>
      <c r="K50" s="272"/>
    </row>
    <row r="51" spans="2:11" ht="5.25" customHeight="1" x14ac:dyDescent="0.3">
      <c r="B51" s="270"/>
      <c r="C51" s="273"/>
      <c r="D51" s="273"/>
      <c r="E51" s="273"/>
      <c r="F51" s="273"/>
      <c r="G51" s="273"/>
      <c r="H51" s="273"/>
      <c r="I51" s="273"/>
      <c r="J51" s="273"/>
      <c r="K51" s="272"/>
    </row>
    <row r="52" spans="2:11" ht="15" customHeight="1" x14ac:dyDescent="0.3">
      <c r="B52" s="270"/>
      <c r="C52" s="274" t="s">
        <v>395</v>
      </c>
      <c r="D52" s="274"/>
      <c r="E52" s="274"/>
      <c r="F52" s="274"/>
      <c r="G52" s="274"/>
      <c r="H52" s="274"/>
      <c r="I52" s="274"/>
      <c r="J52" s="274"/>
      <c r="K52" s="272"/>
    </row>
    <row r="53" spans="2:11" ht="15" customHeight="1" x14ac:dyDescent="0.3">
      <c r="B53" s="270"/>
      <c r="C53" s="274" t="s">
        <v>396</v>
      </c>
      <c r="D53" s="274"/>
      <c r="E53" s="274"/>
      <c r="F53" s="274"/>
      <c r="G53" s="274"/>
      <c r="H53" s="274"/>
      <c r="I53" s="274"/>
      <c r="J53" s="274"/>
      <c r="K53" s="272"/>
    </row>
    <row r="54" spans="2:11" ht="12.75" customHeight="1" x14ac:dyDescent="0.3">
      <c r="B54" s="270"/>
      <c r="C54" s="276"/>
      <c r="D54" s="276"/>
      <c r="E54" s="276"/>
      <c r="F54" s="276"/>
      <c r="G54" s="276"/>
      <c r="H54" s="276"/>
      <c r="I54" s="276"/>
      <c r="J54" s="276"/>
      <c r="K54" s="272"/>
    </row>
    <row r="55" spans="2:11" ht="15" customHeight="1" x14ac:dyDescent="0.3">
      <c r="B55" s="270"/>
      <c r="C55" s="274" t="s">
        <v>397</v>
      </c>
      <c r="D55" s="274"/>
      <c r="E55" s="274"/>
      <c r="F55" s="274"/>
      <c r="G55" s="274"/>
      <c r="H55" s="274"/>
      <c r="I55" s="274"/>
      <c r="J55" s="274"/>
      <c r="K55" s="272"/>
    </row>
    <row r="56" spans="2:11" ht="15" customHeight="1" x14ac:dyDescent="0.3">
      <c r="B56" s="270"/>
      <c r="C56" s="277"/>
      <c r="D56" s="274" t="s">
        <v>398</v>
      </c>
      <c r="E56" s="274"/>
      <c r="F56" s="274"/>
      <c r="G56" s="274"/>
      <c r="H56" s="274"/>
      <c r="I56" s="274"/>
      <c r="J56" s="274"/>
      <c r="K56" s="272"/>
    </row>
    <row r="57" spans="2:11" ht="15" customHeight="1" x14ac:dyDescent="0.3">
      <c r="B57" s="270"/>
      <c r="C57" s="277"/>
      <c r="D57" s="274" t="s">
        <v>399</v>
      </c>
      <c r="E57" s="274"/>
      <c r="F57" s="274"/>
      <c r="G57" s="274"/>
      <c r="H57" s="274"/>
      <c r="I57" s="274"/>
      <c r="J57" s="274"/>
      <c r="K57" s="272"/>
    </row>
    <row r="58" spans="2:11" ht="15" customHeight="1" x14ac:dyDescent="0.3">
      <c r="B58" s="270"/>
      <c r="C58" s="277"/>
      <c r="D58" s="274" t="s">
        <v>400</v>
      </c>
      <c r="E58" s="274"/>
      <c r="F58" s="274"/>
      <c r="G58" s="274"/>
      <c r="H58" s="274"/>
      <c r="I58" s="274"/>
      <c r="J58" s="274"/>
      <c r="K58" s="272"/>
    </row>
    <row r="59" spans="2:11" ht="15" customHeight="1" x14ac:dyDescent="0.3">
      <c r="B59" s="270"/>
      <c r="C59" s="277"/>
      <c r="D59" s="274" t="s">
        <v>401</v>
      </c>
      <c r="E59" s="274"/>
      <c r="F59" s="274"/>
      <c r="G59" s="274"/>
      <c r="H59" s="274"/>
      <c r="I59" s="274"/>
      <c r="J59" s="274"/>
      <c r="K59" s="272"/>
    </row>
    <row r="60" spans="2:11" ht="15" customHeight="1" x14ac:dyDescent="0.3">
      <c r="B60" s="270"/>
      <c r="C60" s="277"/>
      <c r="D60" s="280" t="s">
        <v>402</v>
      </c>
      <c r="E60" s="280"/>
      <c r="F60" s="280"/>
      <c r="G60" s="280"/>
      <c r="H60" s="280"/>
      <c r="I60" s="280"/>
      <c r="J60" s="280"/>
      <c r="K60" s="272"/>
    </row>
    <row r="61" spans="2:11" ht="15" customHeight="1" x14ac:dyDescent="0.3">
      <c r="B61" s="270"/>
      <c r="C61" s="277"/>
      <c r="D61" s="274" t="s">
        <v>403</v>
      </c>
      <c r="E61" s="274"/>
      <c r="F61" s="274"/>
      <c r="G61" s="274"/>
      <c r="H61" s="274"/>
      <c r="I61" s="274"/>
      <c r="J61" s="274"/>
      <c r="K61" s="272"/>
    </row>
    <row r="62" spans="2:11" ht="12.75" customHeight="1" x14ac:dyDescent="0.3">
      <c r="B62" s="270"/>
      <c r="C62" s="277"/>
      <c r="D62" s="277"/>
      <c r="E62" s="281"/>
      <c r="F62" s="277"/>
      <c r="G62" s="277"/>
      <c r="H62" s="277"/>
      <c r="I62" s="277"/>
      <c r="J62" s="277"/>
      <c r="K62" s="272"/>
    </row>
    <row r="63" spans="2:11" ht="15" customHeight="1" x14ac:dyDescent="0.3">
      <c r="B63" s="270"/>
      <c r="C63" s="277"/>
      <c r="D63" s="274" t="s">
        <v>404</v>
      </c>
      <c r="E63" s="274"/>
      <c r="F63" s="274"/>
      <c r="G63" s="274"/>
      <c r="H63" s="274"/>
      <c r="I63" s="274"/>
      <c r="J63" s="274"/>
      <c r="K63" s="272"/>
    </row>
    <row r="64" spans="2:11" ht="15" customHeight="1" x14ac:dyDescent="0.3">
      <c r="B64" s="270"/>
      <c r="C64" s="277"/>
      <c r="D64" s="280" t="s">
        <v>405</v>
      </c>
      <c r="E64" s="280"/>
      <c r="F64" s="280"/>
      <c r="G64" s="280"/>
      <c r="H64" s="280"/>
      <c r="I64" s="280"/>
      <c r="J64" s="280"/>
      <c r="K64" s="272"/>
    </row>
    <row r="65" spans="2:11" ht="15" customHeight="1" x14ac:dyDescent="0.3">
      <c r="B65" s="270"/>
      <c r="C65" s="277"/>
      <c r="D65" s="274" t="s">
        <v>406</v>
      </c>
      <c r="E65" s="274"/>
      <c r="F65" s="274"/>
      <c r="G65" s="274"/>
      <c r="H65" s="274"/>
      <c r="I65" s="274"/>
      <c r="J65" s="274"/>
      <c r="K65" s="272"/>
    </row>
    <row r="66" spans="2:11" ht="15" customHeight="1" x14ac:dyDescent="0.3">
      <c r="B66" s="270"/>
      <c r="C66" s="277"/>
      <c r="D66" s="274" t="s">
        <v>407</v>
      </c>
      <c r="E66" s="274"/>
      <c r="F66" s="274"/>
      <c r="G66" s="274"/>
      <c r="H66" s="274"/>
      <c r="I66" s="274"/>
      <c r="J66" s="274"/>
      <c r="K66" s="272"/>
    </row>
    <row r="67" spans="2:11" ht="15" customHeight="1" x14ac:dyDescent="0.3">
      <c r="B67" s="270"/>
      <c r="C67" s="277"/>
      <c r="D67" s="274" t="s">
        <v>408</v>
      </c>
      <c r="E67" s="274"/>
      <c r="F67" s="274"/>
      <c r="G67" s="274"/>
      <c r="H67" s="274"/>
      <c r="I67" s="274"/>
      <c r="J67" s="274"/>
      <c r="K67" s="272"/>
    </row>
    <row r="68" spans="2:11" ht="15" customHeight="1" x14ac:dyDescent="0.3">
      <c r="B68" s="270"/>
      <c r="C68" s="277"/>
      <c r="D68" s="274" t="s">
        <v>409</v>
      </c>
      <c r="E68" s="274"/>
      <c r="F68" s="274"/>
      <c r="G68" s="274"/>
      <c r="H68" s="274"/>
      <c r="I68" s="274"/>
      <c r="J68" s="274"/>
      <c r="K68" s="272"/>
    </row>
    <row r="69" spans="2:11" ht="12.75" customHeight="1" x14ac:dyDescent="0.3">
      <c r="B69" s="282"/>
      <c r="C69" s="283"/>
      <c r="D69" s="283"/>
      <c r="E69" s="283"/>
      <c r="F69" s="283"/>
      <c r="G69" s="283"/>
      <c r="H69" s="283"/>
      <c r="I69" s="283"/>
      <c r="J69" s="283"/>
      <c r="K69" s="284"/>
    </row>
    <row r="70" spans="2:11" ht="18.75" customHeight="1" x14ac:dyDescent="0.3">
      <c r="B70" s="285"/>
      <c r="C70" s="285"/>
      <c r="D70" s="285"/>
      <c r="E70" s="285"/>
      <c r="F70" s="285"/>
      <c r="G70" s="285"/>
      <c r="H70" s="285"/>
      <c r="I70" s="285"/>
      <c r="J70" s="285"/>
      <c r="K70" s="286"/>
    </row>
    <row r="71" spans="2:11" ht="18.75" customHeight="1" x14ac:dyDescent="0.3">
      <c r="B71" s="286"/>
      <c r="C71" s="286"/>
      <c r="D71" s="286"/>
      <c r="E71" s="286"/>
      <c r="F71" s="286"/>
      <c r="G71" s="286"/>
      <c r="H71" s="286"/>
      <c r="I71" s="286"/>
      <c r="J71" s="286"/>
      <c r="K71" s="286"/>
    </row>
    <row r="72" spans="2:11" ht="7.5" customHeight="1" x14ac:dyDescent="0.3">
      <c r="B72" s="287"/>
      <c r="C72" s="288"/>
      <c r="D72" s="288"/>
      <c r="E72" s="288"/>
      <c r="F72" s="288"/>
      <c r="G72" s="288"/>
      <c r="H72" s="288"/>
      <c r="I72" s="288"/>
      <c r="J72" s="288"/>
      <c r="K72" s="289"/>
    </row>
    <row r="73" spans="2:11" ht="45" customHeight="1" x14ac:dyDescent="0.3">
      <c r="B73" s="290"/>
      <c r="C73" s="291" t="s">
        <v>345</v>
      </c>
      <c r="D73" s="291"/>
      <c r="E73" s="291"/>
      <c r="F73" s="291"/>
      <c r="G73" s="291"/>
      <c r="H73" s="291"/>
      <c r="I73" s="291"/>
      <c r="J73" s="291"/>
      <c r="K73" s="292"/>
    </row>
    <row r="74" spans="2:11" ht="17.25" customHeight="1" x14ac:dyDescent="0.3">
      <c r="B74" s="290"/>
      <c r="C74" s="293" t="s">
        <v>410</v>
      </c>
      <c r="D74" s="293"/>
      <c r="E74" s="293"/>
      <c r="F74" s="293" t="s">
        <v>411</v>
      </c>
      <c r="G74" s="294"/>
      <c r="H74" s="293" t="s">
        <v>101</v>
      </c>
      <c r="I74" s="293" t="s">
        <v>57</v>
      </c>
      <c r="J74" s="293" t="s">
        <v>412</v>
      </c>
      <c r="K74" s="292"/>
    </row>
    <row r="75" spans="2:11" ht="17.25" customHeight="1" x14ac:dyDescent="0.3">
      <c r="B75" s="290"/>
      <c r="C75" s="295" t="s">
        <v>413</v>
      </c>
      <c r="D75" s="295"/>
      <c r="E75" s="295"/>
      <c r="F75" s="296" t="s">
        <v>414</v>
      </c>
      <c r="G75" s="297"/>
      <c r="H75" s="295"/>
      <c r="I75" s="295"/>
      <c r="J75" s="295" t="s">
        <v>415</v>
      </c>
      <c r="K75" s="292"/>
    </row>
    <row r="76" spans="2:11" ht="5.25" customHeight="1" x14ac:dyDescent="0.3">
      <c r="B76" s="290"/>
      <c r="C76" s="298"/>
      <c r="D76" s="298"/>
      <c r="E76" s="298"/>
      <c r="F76" s="298"/>
      <c r="G76" s="299"/>
      <c r="H76" s="298"/>
      <c r="I76" s="298"/>
      <c r="J76" s="298"/>
      <c r="K76" s="292"/>
    </row>
    <row r="77" spans="2:11" ht="15" customHeight="1" x14ac:dyDescent="0.3">
      <c r="B77" s="290"/>
      <c r="C77" s="279" t="s">
        <v>53</v>
      </c>
      <c r="D77" s="298"/>
      <c r="E77" s="298"/>
      <c r="F77" s="300" t="s">
        <v>416</v>
      </c>
      <c r="G77" s="299"/>
      <c r="H77" s="279" t="s">
        <v>417</v>
      </c>
      <c r="I77" s="279" t="s">
        <v>418</v>
      </c>
      <c r="J77" s="279">
        <v>20</v>
      </c>
      <c r="K77" s="292"/>
    </row>
    <row r="78" spans="2:11" ht="15" customHeight="1" x14ac:dyDescent="0.3">
      <c r="B78" s="290"/>
      <c r="C78" s="279" t="s">
        <v>419</v>
      </c>
      <c r="D78" s="279"/>
      <c r="E78" s="279"/>
      <c r="F78" s="300" t="s">
        <v>416</v>
      </c>
      <c r="G78" s="299"/>
      <c r="H78" s="279" t="s">
        <v>420</v>
      </c>
      <c r="I78" s="279" t="s">
        <v>418</v>
      </c>
      <c r="J78" s="279">
        <v>120</v>
      </c>
      <c r="K78" s="292"/>
    </row>
    <row r="79" spans="2:11" ht="15" customHeight="1" x14ac:dyDescent="0.3">
      <c r="B79" s="301"/>
      <c r="C79" s="279" t="s">
        <v>421</v>
      </c>
      <c r="D79" s="279"/>
      <c r="E79" s="279"/>
      <c r="F79" s="300" t="s">
        <v>422</v>
      </c>
      <c r="G79" s="299"/>
      <c r="H79" s="279" t="s">
        <v>423</v>
      </c>
      <c r="I79" s="279" t="s">
        <v>418</v>
      </c>
      <c r="J79" s="279">
        <v>50</v>
      </c>
      <c r="K79" s="292"/>
    </row>
    <row r="80" spans="2:11" ht="15" customHeight="1" x14ac:dyDescent="0.3">
      <c r="B80" s="301"/>
      <c r="C80" s="279" t="s">
        <v>424</v>
      </c>
      <c r="D80" s="279"/>
      <c r="E80" s="279"/>
      <c r="F80" s="300" t="s">
        <v>416</v>
      </c>
      <c r="G80" s="299"/>
      <c r="H80" s="279" t="s">
        <v>425</v>
      </c>
      <c r="I80" s="279" t="s">
        <v>426</v>
      </c>
      <c r="J80" s="279"/>
      <c r="K80" s="292"/>
    </row>
    <row r="81" spans="2:11" ht="15" customHeight="1" x14ac:dyDescent="0.3">
      <c r="B81" s="301"/>
      <c r="C81" s="302" t="s">
        <v>427</v>
      </c>
      <c r="D81" s="302"/>
      <c r="E81" s="302"/>
      <c r="F81" s="303" t="s">
        <v>422</v>
      </c>
      <c r="G81" s="302"/>
      <c r="H81" s="302" t="s">
        <v>428</v>
      </c>
      <c r="I81" s="302" t="s">
        <v>418</v>
      </c>
      <c r="J81" s="302">
        <v>15</v>
      </c>
      <c r="K81" s="292"/>
    </row>
    <row r="82" spans="2:11" ht="15" customHeight="1" x14ac:dyDescent="0.3">
      <c r="B82" s="301"/>
      <c r="C82" s="302" t="s">
        <v>429</v>
      </c>
      <c r="D82" s="302"/>
      <c r="E82" s="302"/>
      <c r="F82" s="303" t="s">
        <v>422</v>
      </c>
      <c r="G82" s="302"/>
      <c r="H82" s="302" t="s">
        <v>430</v>
      </c>
      <c r="I82" s="302" t="s">
        <v>418</v>
      </c>
      <c r="J82" s="302">
        <v>15</v>
      </c>
      <c r="K82" s="292"/>
    </row>
    <row r="83" spans="2:11" ht="15" customHeight="1" x14ac:dyDescent="0.3">
      <c r="B83" s="301"/>
      <c r="C83" s="302" t="s">
        <v>431</v>
      </c>
      <c r="D83" s="302"/>
      <c r="E83" s="302"/>
      <c r="F83" s="303" t="s">
        <v>422</v>
      </c>
      <c r="G83" s="302"/>
      <c r="H83" s="302" t="s">
        <v>432</v>
      </c>
      <c r="I83" s="302" t="s">
        <v>418</v>
      </c>
      <c r="J83" s="302">
        <v>20</v>
      </c>
      <c r="K83" s="292"/>
    </row>
    <row r="84" spans="2:11" ht="15" customHeight="1" x14ac:dyDescent="0.3">
      <c r="B84" s="301"/>
      <c r="C84" s="302" t="s">
        <v>433</v>
      </c>
      <c r="D84" s="302"/>
      <c r="E84" s="302"/>
      <c r="F84" s="303" t="s">
        <v>422</v>
      </c>
      <c r="G84" s="302"/>
      <c r="H84" s="302" t="s">
        <v>434</v>
      </c>
      <c r="I84" s="302" t="s">
        <v>418</v>
      </c>
      <c r="J84" s="302">
        <v>20</v>
      </c>
      <c r="K84" s="292"/>
    </row>
    <row r="85" spans="2:11" ht="15" customHeight="1" x14ac:dyDescent="0.3">
      <c r="B85" s="301"/>
      <c r="C85" s="279" t="s">
        <v>435</v>
      </c>
      <c r="D85" s="279"/>
      <c r="E85" s="279"/>
      <c r="F85" s="300" t="s">
        <v>422</v>
      </c>
      <c r="G85" s="299"/>
      <c r="H85" s="279" t="s">
        <v>436</v>
      </c>
      <c r="I85" s="279" t="s">
        <v>418</v>
      </c>
      <c r="J85" s="279">
        <v>50</v>
      </c>
      <c r="K85" s="292"/>
    </row>
    <row r="86" spans="2:11" ht="15" customHeight="1" x14ac:dyDescent="0.3">
      <c r="B86" s="301"/>
      <c r="C86" s="279" t="s">
        <v>437</v>
      </c>
      <c r="D86" s="279"/>
      <c r="E86" s="279"/>
      <c r="F86" s="300" t="s">
        <v>422</v>
      </c>
      <c r="G86" s="299"/>
      <c r="H86" s="279" t="s">
        <v>438</v>
      </c>
      <c r="I86" s="279" t="s">
        <v>418</v>
      </c>
      <c r="J86" s="279">
        <v>20</v>
      </c>
      <c r="K86" s="292"/>
    </row>
    <row r="87" spans="2:11" ht="15" customHeight="1" x14ac:dyDescent="0.3">
      <c r="B87" s="301"/>
      <c r="C87" s="279" t="s">
        <v>439</v>
      </c>
      <c r="D87" s="279"/>
      <c r="E87" s="279"/>
      <c r="F87" s="300" t="s">
        <v>422</v>
      </c>
      <c r="G87" s="299"/>
      <c r="H87" s="279" t="s">
        <v>440</v>
      </c>
      <c r="I87" s="279" t="s">
        <v>418</v>
      </c>
      <c r="J87" s="279">
        <v>20</v>
      </c>
      <c r="K87" s="292"/>
    </row>
    <row r="88" spans="2:11" ht="15" customHeight="1" x14ac:dyDescent="0.3">
      <c r="B88" s="301"/>
      <c r="C88" s="279" t="s">
        <v>441</v>
      </c>
      <c r="D88" s="279"/>
      <c r="E88" s="279"/>
      <c r="F88" s="300" t="s">
        <v>422</v>
      </c>
      <c r="G88" s="299"/>
      <c r="H88" s="279" t="s">
        <v>442</v>
      </c>
      <c r="I88" s="279" t="s">
        <v>418</v>
      </c>
      <c r="J88" s="279">
        <v>50</v>
      </c>
      <c r="K88" s="292"/>
    </row>
    <row r="89" spans="2:11" ht="15" customHeight="1" x14ac:dyDescent="0.3">
      <c r="B89" s="301"/>
      <c r="C89" s="279" t="s">
        <v>443</v>
      </c>
      <c r="D89" s="279"/>
      <c r="E89" s="279"/>
      <c r="F89" s="300" t="s">
        <v>422</v>
      </c>
      <c r="G89" s="299"/>
      <c r="H89" s="279" t="s">
        <v>443</v>
      </c>
      <c r="I89" s="279" t="s">
        <v>418</v>
      </c>
      <c r="J89" s="279">
        <v>50</v>
      </c>
      <c r="K89" s="292"/>
    </row>
    <row r="90" spans="2:11" ht="15" customHeight="1" x14ac:dyDescent="0.3">
      <c r="B90" s="301"/>
      <c r="C90" s="279" t="s">
        <v>106</v>
      </c>
      <c r="D90" s="279"/>
      <c r="E90" s="279"/>
      <c r="F90" s="300" t="s">
        <v>422</v>
      </c>
      <c r="G90" s="299"/>
      <c r="H90" s="279" t="s">
        <v>444</v>
      </c>
      <c r="I90" s="279" t="s">
        <v>418</v>
      </c>
      <c r="J90" s="279">
        <v>255</v>
      </c>
      <c r="K90" s="292"/>
    </row>
    <row r="91" spans="2:11" ht="15" customHeight="1" x14ac:dyDescent="0.3">
      <c r="B91" s="301"/>
      <c r="C91" s="279" t="s">
        <v>445</v>
      </c>
      <c r="D91" s="279"/>
      <c r="E91" s="279"/>
      <c r="F91" s="300" t="s">
        <v>416</v>
      </c>
      <c r="G91" s="299"/>
      <c r="H91" s="279" t="s">
        <v>446</v>
      </c>
      <c r="I91" s="279" t="s">
        <v>447</v>
      </c>
      <c r="J91" s="279"/>
      <c r="K91" s="292"/>
    </row>
    <row r="92" spans="2:11" ht="15" customHeight="1" x14ac:dyDescent="0.3">
      <c r="B92" s="301"/>
      <c r="C92" s="279" t="s">
        <v>448</v>
      </c>
      <c r="D92" s="279"/>
      <c r="E92" s="279"/>
      <c r="F92" s="300" t="s">
        <v>416</v>
      </c>
      <c r="G92" s="299"/>
      <c r="H92" s="279" t="s">
        <v>449</v>
      </c>
      <c r="I92" s="279" t="s">
        <v>450</v>
      </c>
      <c r="J92" s="279"/>
      <c r="K92" s="292"/>
    </row>
    <row r="93" spans="2:11" ht="15" customHeight="1" x14ac:dyDescent="0.3">
      <c r="B93" s="301"/>
      <c r="C93" s="279" t="s">
        <v>451</v>
      </c>
      <c r="D93" s="279"/>
      <c r="E93" s="279"/>
      <c r="F93" s="300" t="s">
        <v>416</v>
      </c>
      <c r="G93" s="299"/>
      <c r="H93" s="279" t="s">
        <v>451</v>
      </c>
      <c r="I93" s="279" t="s">
        <v>450</v>
      </c>
      <c r="J93" s="279"/>
      <c r="K93" s="292"/>
    </row>
    <row r="94" spans="2:11" ht="15" customHeight="1" x14ac:dyDescent="0.3">
      <c r="B94" s="301"/>
      <c r="C94" s="279" t="s">
        <v>38</v>
      </c>
      <c r="D94" s="279"/>
      <c r="E94" s="279"/>
      <c r="F94" s="300" t="s">
        <v>416</v>
      </c>
      <c r="G94" s="299"/>
      <c r="H94" s="279" t="s">
        <v>452</v>
      </c>
      <c r="I94" s="279" t="s">
        <v>450</v>
      </c>
      <c r="J94" s="279"/>
      <c r="K94" s="292"/>
    </row>
    <row r="95" spans="2:11" ht="15" customHeight="1" x14ac:dyDescent="0.3">
      <c r="B95" s="301"/>
      <c r="C95" s="279" t="s">
        <v>48</v>
      </c>
      <c r="D95" s="279"/>
      <c r="E95" s="279"/>
      <c r="F95" s="300" t="s">
        <v>416</v>
      </c>
      <c r="G95" s="299"/>
      <c r="H95" s="279" t="s">
        <v>453</v>
      </c>
      <c r="I95" s="279" t="s">
        <v>450</v>
      </c>
      <c r="J95" s="279"/>
      <c r="K95" s="292"/>
    </row>
    <row r="96" spans="2:11" ht="15" customHeight="1" x14ac:dyDescent="0.3">
      <c r="B96" s="304"/>
      <c r="C96" s="305"/>
      <c r="D96" s="305"/>
      <c r="E96" s="305"/>
      <c r="F96" s="305"/>
      <c r="G96" s="305"/>
      <c r="H96" s="305"/>
      <c r="I96" s="305"/>
      <c r="J96" s="305"/>
      <c r="K96" s="306"/>
    </row>
    <row r="97" spans="2:11" ht="18.75" customHeight="1" x14ac:dyDescent="0.3">
      <c r="B97" s="307"/>
      <c r="C97" s="308"/>
      <c r="D97" s="308"/>
      <c r="E97" s="308"/>
      <c r="F97" s="308"/>
      <c r="G97" s="308"/>
      <c r="H97" s="308"/>
      <c r="I97" s="308"/>
      <c r="J97" s="308"/>
      <c r="K97" s="307"/>
    </row>
    <row r="98" spans="2:11" ht="18.75" customHeight="1" x14ac:dyDescent="0.3">
      <c r="B98" s="286"/>
      <c r="C98" s="286"/>
      <c r="D98" s="286"/>
      <c r="E98" s="286"/>
      <c r="F98" s="286"/>
      <c r="G98" s="286"/>
      <c r="H98" s="286"/>
      <c r="I98" s="286"/>
      <c r="J98" s="286"/>
      <c r="K98" s="286"/>
    </row>
    <row r="99" spans="2:11" ht="7.5" customHeight="1" x14ac:dyDescent="0.3">
      <c r="B99" s="287"/>
      <c r="C99" s="288"/>
      <c r="D99" s="288"/>
      <c r="E99" s="288"/>
      <c r="F99" s="288"/>
      <c r="G99" s="288"/>
      <c r="H99" s="288"/>
      <c r="I99" s="288"/>
      <c r="J99" s="288"/>
      <c r="K99" s="289"/>
    </row>
    <row r="100" spans="2:11" ht="45" customHeight="1" x14ac:dyDescent="0.3">
      <c r="B100" s="290"/>
      <c r="C100" s="291" t="s">
        <v>454</v>
      </c>
      <c r="D100" s="291"/>
      <c r="E100" s="291"/>
      <c r="F100" s="291"/>
      <c r="G100" s="291"/>
      <c r="H100" s="291"/>
      <c r="I100" s="291"/>
      <c r="J100" s="291"/>
      <c r="K100" s="292"/>
    </row>
    <row r="101" spans="2:11" ht="17.25" customHeight="1" x14ac:dyDescent="0.3">
      <c r="B101" s="290"/>
      <c r="C101" s="293" t="s">
        <v>410</v>
      </c>
      <c r="D101" s="293"/>
      <c r="E101" s="293"/>
      <c r="F101" s="293" t="s">
        <v>411</v>
      </c>
      <c r="G101" s="294"/>
      <c r="H101" s="293" t="s">
        <v>101</v>
      </c>
      <c r="I101" s="293" t="s">
        <v>57</v>
      </c>
      <c r="J101" s="293" t="s">
        <v>412</v>
      </c>
      <c r="K101" s="292"/>
    </row>
    <row r="102" spans="2:11" ht="17.25" customHeight="1" x14ac:dyDescent="0.3">
      <c r="B102" s="290"/>
      <c r="C102" s="295" t="s">
        <v>413</v>
      </c>
      <c r="D102" s="295"/>
      <c r="E102" s="295"/>
      <c r="F102" s="296" t="s">
        <v>414</v>
      </c>
      <c r="G102" s="297"/>
      <c r="H102" s="295"/>
      <c r="I102" s="295"/>
      <c r="J102" s="295" t="s">
        <v>415</v>
      </c>
      <c r="K102" s="292"/>
    </row>
    <row r="103" spans="2:11" ht="5.25" customHeight="1" x14ac:dyDescent="0.3">
      <c r="B103" s="290"/>
      <c r="C103" s="293"/>
      <c r="D103" s="293"/>
      <c r="E103" s="293"/>
      <c r="F103" s="293"/>
      <c r="G103" s="309"/>
      <c r="H103" s="293"/>
      <c r="I103" s="293"/>
      <c r="J103" s="293"/>
      <c r="K103" s="292"/>
    </row>
    <row r="104" spans="2:11" ht="15" customHeight="1" x14ac:dyDescent="0.3">
      <c r="B104" s="290"/>
      <c r="C104" s="279" t="s">
        <v>53</v>
      </c>
      <c r="D104" s="298"/>
      <c r="E104" s="298"/>
      <c r="F104" s="300" t="s">
        <v>416</v>
      </c>
      <c r="G104" s="309"/>
      <c r="H104" s="279" t="s">
        <v>455</v>
      </c>
      <c r="I104" s="279" t="s">
        <v>418</v>
      </c>
      <c r="J104" s="279">
        <v>20</v>
      </c>
      <c r="K104" s="292"/>
    </row>
    <row r="105" spans="2:11" ht="15" customHeight="1" x14ac:dyDescent="0.3">
      <c r="B105" s="290"/>
      <c r="C105" s="279" t="s">
        <v>419</v>
      </c>
      <c r="D105" s="279"/>
      <c r="E105" s="279"/>
      <c r="F105" s="300" t="s">
        <v>416</v>
      </c>
      <c r="G105" s="279"/>
      <c r="H105" s="279" t="s">
        <v>455</v>
      </c>
      <c r="I105" s="279" t="s">
        <v>418</v>
      </c>
      <c r="J105" s="279">
        <v>120</v>
      </c>
      <c r="K105" s="292"/>
    </row>
    <row r="106" spans="2:11" ht="15" customHeight="1" x14ac:dyDescent="0.3">
      <c r="B106" s="301"/>
      <c r="C106" s="279" t="s">
        <v>421</v>
      </c>
      <c r="D106" s="279"/>
      <c r="E106" s="279"/>
      <c r="F106" s="300" t="s">
        <v>422</v>
      </c>
      <c r="G106" s="279"/>
      <c r="H106" s="279" t="s">
        <v>455</v>
      </c>
      <c r="I106" s="279" t="s">
        <v>418</v>
      </c>
      <c r="J106" s="279">
        <v>50</v>
      </c>
      <c r="K106" s="292"/>
    </row>
    <row r="107" spans="2:11" ht="15" customHeight="1" x14ac:dyDescent="0.3">
      <c r="B107" s="301"/>
      <c r="C107" s="279" t="s">
        <v>424</v>
      </c>
      <c r="D107" s="279"/>
      <c r="E107" s="279"/>
      <c r="F107" s="300" t="s">
        <v>416</v>
      </c>
      <c r="G107" s="279"/>
      <c r="H107" s="279" t="s">
        <v>455</v>
      </c>
      <c r="I107" s="279" t="s">
        <v>426</v>
      </c>
      <c r="J107" s="279"/>
      <c r="K107" s="292"/>
    </row>
    <row r="108" spans="2:11" ht="15" customHeight="1" x14ac:dyDescent="0.3">
      <c r="B108" s="301"/>
      <c r="C108" s="279" t="s">
        <v>435</v>
      </c>
      <c r="D108" s="279"/>
      <c r="E108" s="279"/>
      <c r="F108" s="300" t="s">
        <v>422</v>
      </c>
      <c r="G108" s="279"/>
      <c r="H108" s="279" t="s">
        <v>455</v>
      </c>
      <c r="I108" s="279" t="s">
        <v>418</v>
      </c>
      <c r="J108" s="279">
        <v>50</v>
      </c>
      <c r="K108" s="292"/>
    </row>
    <row r="109" spans="2:11" ht="15" customHeight="1" x14ac:dyDescent="0.3">
      <c r="B109" s="301"/>
      <c r="C109" s="279" t="s">
        <v>443</v>
      </c>
      <c r="D109" s="279"/>
      <c r="E109" s="279"/>
      <c r="F109" s="300" t="s">
        <v>422</v>
      </c>
      <c r="G109" s="279"/>
      <c r="H109" s="279" t="s">
        <v>455</v>
      </c>
      <c r="I109" s="279" t="s">
        <v>418</v>
      </c>
      <c r="J109" s="279">
        <v>50</v>
      </c>
      <c r="K109" s="292"/>
    </row>
    <row r="110" spans="2:11" ht="15" customHeight="1" x14ac:dyDescent="0.3">
      <c r="B110" s="301"/>
      <c r="C110" s="279" t="s">
        <v>441</v>
      </c>
      <c r="D110" s="279"/>
      <c r="E110" s="279"/>
      <c r="F110" s="300" t="s">
        <v>422</v>
      </c>
      <c r="G110" s="279"/>
      <c r="H110" s="279" t="s">
        <v>455</v>
      </c>
      <c r="I110" s="279" t="s">
        <v>418</v>
      </c>
      <c r="J110" s="279">
        <v>50</v>
      </c>
      <c r="K110" s="292"/>
    </row>
    <row r="111" spans="2:11" ht="15" customHeight="1" x14ac:dyDescent="0.3">
      <c r="B111" s="301"/>
      <c r="C111" s="279" t="s">
        <v>53</v>
      </c>
      <c r="D111" s="279"/>
      <c r="E111" s="279"/>
      <c r="F111" s="300" t="s">
        <v>416</v>
      </c>
      <c r="G111" s="279"/>
      <c r="H111" s="279" t="s">
        <v>456</v>
      </c>
      <c r="I111" s="279" t="s">
        <v>418</v>
      </c>
      <c r="J111" s="279">
        <v>20</v>
      </c>
      <c r="K111" s="292"/>
    </row>
    <row r="112" spans="2:11" ht="15" customHeight="1" x14ac:dyDescent="0.3">
      <c r="B112" s="301"/>
      <c r="C112" s="279" t="s">
        <v>457</v>
      </c>
      <c r="D112" s="279"/>
      <c r="E112" s="279"/>
      <c r="F112" s="300" t="s">
        <v>416</v>
      </c>
      <c r="G112" s="279"/>
      <c r="H112" s="279" t="s">
        <v>458</v>
      </c>
      <c r="I112" s="279" t="s">
        <v>418</v>
      </c>
      <c r="J112" s="279">
        <v>120</v>
      </c>
      <c r="K112" s="292"/>
    </row>
    <row r="113" spans="2:11" ht="15" customHeight="1" x14ac:dyDescent="0.3">
      <c r="B113" s="301"/>
      <c r="C113" s="279" t="s">
        <v>38</v>
      </c>
      <c r="D113" s="279"/>
      <c r="E113" s="279"/>
      <c r="F113" s="300" t="s">
        <v>416</v>
      </c>
      <c r="G113" s="279"/>
      <c r="H113" s="279" t="s">
        <v>459</v>
      </c>
      <c r="I113" s="279" t="s">
        <v>450</v>
      </c>
      <c r="J113" s="279"/>
      <c r="K113" s="292"/>
    </row>
    <row r="114" spans="2:11" ht="15" customHeight="1" x14ac:dyDescent="0.3">
      <c r="B114" s="301"/>
      <c r="C114" s="279" t="s">
        <v>48</v>
      </c>
      <c r="D114" s="279"/>
      <c r="E114" s="279"/>
      <c r="F114" s="300" t="s">
        <v>416</v>
      </c>
      <c r="G114" s="279"/>
      <c r="H114" s="279" t="s">
        <v>460</v>
      </c>
      <c r="I114" s="279" t="s">
        <v>450</v>
      </c>
      <c r="J114" s="279"/>
      <c r="K114" s="292"/>
    </row>
    <row r="115" spans="2:11" ht="15" customHeight="1" x14ac:dyDescent="0.3">
      <c r="B115" s="301"/>
      <c r="C115" s="279" t="s">
        <v>57</v>
      </c>
      <c r="D115" s="279"/>
      <c r="E115" s="279"/>
      <c r="F115" s="300" t="s">
        <v>416</v>
      </c>
      <c r="G115" s="279"/>
      <c r="H115" s="279" t="s">
        <v>461</v>
      </c>
      <c r="I115" s="279" t="s">
        <v>462</v>
      </c>
      <c r="J115" s="279"/>
      <c r="K115" s="292"/>
    </row>
    <row r="116" spans="2:11" ht="15" customHeight="1" x14ac:dyDescent="0.3">
      <c r="B116" s="304"/>
      <c r="C116" s="310"/>
      <c r="D116" s="310"/>
      <c r="E116" s="310"/>
      <c r="F116" s="310"/>
      <c r="G116" s="310"/>
      <c r="H116" s="310"/>
      <c r="I116" s="310"/>
      <c r="J116" s="310"/>
      <c r="K116" s="306"/>
    </row>
    <row r="117" spans="2:11" ht="18.75" customHeight="1" x14ac:dyDescent="0.3">
      <c r="B117" s="311"/>
      <c r="C117" s="276"/>
      <c r="D117" s="276"/>
      <c r="E117" s="276"/>
      <c r="F117" s="312"/>
      <c r="G117" s="276"/>
      <c r="H117" s="276"/>
      <c r="I117" s="276"/>
      <c r="J117" s="276"/>
      <c r="K117" s="311"/>
    </row>
    <row r="118" spans="2:11" ht="18.75" customHeight="1" x14ac:dyDescent="0.3">
      <c r="B118" s="286"/>
      <c r="C118" s="286"/>
      <c r="D118" s="286"/>
      <c r="E118" s="286"/>
      <c r="F118" s="286"/>
      <c r="G118" s="286"/>
      <c r="H118" s="286"/>
      <c r="I118" s="286"/>
      <c r="J118" s="286"/>
      <c r="K118" s="286"/>
    </row>
    <row r="119" spans="2:11" ht="7.5" customHeight="1" x14ac:dyDescent="0.3">
      <c r="B119" s="313"/>
      <c r="C119" s="314"/>
      <c r="D119" s="314"/>
      <c r="E119" s="314"/>
      <c r="F119" s="314"/>
      <c r="G119" s="314"/>
      <c r="H119" s="314"/>
      <c r="I119" s="314"/>
      <c r="J119" s="314"/>
      <c r="K119" s="315"/>
    </row>
    <row r="120" spans="2:11" ht="45" customHeight="1" x14ac:dyDescent="0.3">
      <c r="B120" s="316"/>
      <c r="C120" s="267" t="s">
        <v>463</v>
      </c>
      <c r="D120" s="267"/>
      <c r="E120" s="267"/>
      <c r="F120" s="267"/>
      <c r="G120" s="267"/>
      <c r="H120" s="267"/>
      <c r="I120" s="267"/>
      <c r="J120" s="267"/>
      <c r="K120" s="317"/>
    </row>
    <row r="121" spans="2:11" ht="17.25" customHeight="1" x14ac:dyDescent="0.3">
      <c r="B121" s="318"/>
      <c r="C121" s="293" t="s">
        <v>410</v>
      </c>
      <c r="D121" s="293"/>
      <c r="E121" s="293"/>
      <c r="F121" s="293" t="s">
        <v>411</v>
      </c>
      <c r="G121" s="294"/>
      <c r="H121" s="293" t="s">
        <v>101</v>
      </c>
      <c r="I121" s="293" t="s">
        <v>57</v>
      </c>
      <c r="J121" s="293" t="s">
        <v>412</v>
      </c>
      <c r="K121" s="319"/>
    </row>
    <row r="122" spans="2:11" ht="17.25" customHeight="1" x14ac:dyDescent="0.3">
      <c r="B122" s="318"/>
      <c r="C122" s="295" t="s">
        <v>413</v>
      </c>
      <c r="D122" s="295"/>
      <c r="E122" s="295"/>
      <c r="F122" s="296" t="s">
        <v>414</v>
      </c>
      <c r="G122" s="297"/>
      <c r="H122" s="295"/>
      <c r="I122" s="295"/>
      <c r="J122" s="295" t="s">
        <v>415</v>
      </c>
      <c r="K122" s="319"/>
    </row>
    <row r="123" spans="2:11" ht="5.25" customHeight="1" x14ac:dyDescent="0.3">
      <c r="B123" s="320"/>
      <c r="C123" s="298"/>
      <c r="D123" s="298"/>
      <c r="E123" s="298"/>
      <c r="F123" s="298"/>
      <c r="G123" s="279"/>
      <c r="H123" s="298"/>
      <c r="I123" s="298"/>
      <c r="J123" s="298"/>
      <c r="K123" s="321"/>
    </row>
    <row r="124" spans="2:11" ht="15" customHeight="1" x14ac:dyDescent="0.3">
      <c r="B124" s="320"/>
      <c r="C124" s="279" t="s">
        <v>419</v>
      </c>
      <c r="D124" s="298"/>
      <c r="E124" s="298"/>
      <c r="F124" s="300" t="s">
        <v>416</v>
      </c>
      <c r="G124" s="279"/>
      <c r="H124" s="279" t="s">
        <v>455</v>
      </c>
      <c r="I124" s="279" t="s">
        <v>418</v>
      </c>
      <c r="J124" s="279">
        <v>120</v>
      </c>
      <c r="K124" s="322"/>
    </row>
    <row r="125" spans="2:11" ht="15" customHeight="1" x14ac:dyDescent="0.3">
      <c r="B125" s="320"/>
      <c r="C125" s="279" t="s">
        <v>464</v>
      </c>
      <c r="D125" s="279"/>
      <c r="E125" s="279"/>
      <c r="F125" s="300" t="s">
        <v>416</v>
      </c>
      <c r="G125" s="279"/>
      <c r="H125" s="279" t="s">
        <v>465</v>
      </c>
      <c r="I125" s="279" t="s">
        <v>418</v>
      </c>
      <c r="J125" s="279" t="s">
        <v>466</v>
      </c>
      <c r="K125" s="322"/>
    </row>
    <row r="126" spans="2:11" ht="15" customHeight="1" x14ac:dyDescent="0.3">
      <c r="B126" s="320"/>
      <c r="C126" s="279" t="s">
        <v>365</v>
      </c>
      <c r="D126" s="279"/>
      <c r="E126" s="279"/>
      <c r="F126" s="300" t="s">
        <v>416</v>
      </c>
      <c r="G126" s="279"/>
      <c r="H126" s="279" t="s">
        <v>467</v>
      </c>
      <c r="I126" s="279" t="s">
        <v>418</v>
      </c>
      <c r="J126" s="279" t="s">
        <v>466</v>
      </c>
      <c r="K126" s="322"/>
    </row>
    <row r="127" spans="2:11" ht="15" customHeight="1" x14ac:dyDescent="0.3">
      <c r="B127" s="320"/>
      <c r="C127" s="279" t="s">
        <v>427</v>
      </c>
      <c r="D127" s="279"/>
      <c r="E127" s="279"/>
      <c r="F127" s="300" t="s">
        <v>422</v>
      </c>
      <c r="G127" s="279"/>
      <c r="H127" s="279" t="s">
        <v>428</v>
      </c>
      <c r="I127" s="279" t="s">
        <v>418</v>
      </c>
      <c r="J127" s="279">
        <v>15</v>
      </c>
      <c r="K127" s="322"/>
    </row>
    <row r="128" spans="2:11" ht="15" customHeight="1" x14ac:dyDescent="0.3">
      <c r="B128" s="320"/>
      <c r="C128" s="302" t="s">
        <v>429</v>
      </c>
      <c r="D128" s="302"/>
      <c r="E128" s="302"/>
      <c r="F128" s="303" t="s">
        <v>422</v>
      </c>
      <c r="G128" s="302"/>
      <c r="H128" s="302" t="s">
        <v>430</v>
      </c>
      <c r="I128" s="302" t="s">
        <v>418</v>
      </c>
      <c r="J128" s="302">
        <v>15</v>
      </c>
      <c r="K128" s="322"/>
    </row>
    <row r="129" spans="2:11" ht="15" customHeight="1" x14ac:dyDescent="0.3">
      <c r="B129" s="320"/>
      <c r="C129" s="302" t="s">
        <v>431</v>
      </c>
      <c r="D129" s="302"/>
      <c r="E129" s="302"/>
      <c r="F129" s="303" t="s">
        <v>422</v>
      </c>
      <c r="G129" s="302"/>
      <c r="H129" s="302" t="s">
        <v>432</v>
      </c>
      <c r="I129" s="302" t="s">
        <v>418</v>
      </c>
      <c r="J129" s="302">
        <v>20</v>
      </c>
      <c r="K129" s="322"/>
    </row>
    <row r="130" spans="2:11" ht="15" customHeight="1" x14ac:dyDescent="0.3">
      <c r="B130" s="320"/>
      <c r="C130" s="302" t="s">
        <v>433</v>
      </c>
      <c r="D130" s="302"/>
      <c r="E130" s="302"/>
      <c r="F130" s="303" t="s">
        <v>422</v>
      </c>
      <c r="G130" s="302"/>
      <c r="H130" s="302" t="s">
        <v>434</v>
      </c>
      <c r="I130" s="302" t="s">
        <v>418</v>
      </c>
      <c r="J130" s="302">
        <v>20</v>
      </c>
      <c r="K130" s="322"/>
    </row>
    <row r="131" spans="2:11" ht="15" customHeight="1" x14ac:dyDescent="0.3">
      <c r="B131" s="320"/>
      <c r="C131" s="279" t="s">
        <v>421</v>
      </c>
      <c r="D131" s="279"/>
      <c r="E131" s="279"/>
      <c r="F131" s="300" t="s">
        <v>422</v>
      </c>
      <c r="G131" s="279"/>
      <c r="H131" s="279" t="s">
        <v>455</v>
      </c>
      <c r="I131" s="279" t="s">
        <v>418</v>
      </c>
      <c r="J131" s="279">
        <v>50</v>
      </c>
      <c r="K131" s="322"/>
    </row>
    <row r="132" spans="2:11" ht="15" customHeight="1" x14ac:dyDescent="0.3">
      <c r="B132" s="320"/>
      <c r="C132" s="279" t="s">
        <v>435</v>
      </c>
      <c r="D132" s="279"/>
      <c r="E132" s="279"/>
      <c r="F132" s="300" t="s">
        <v>422</v>
      </c>
      <c r="G132" s="279"/>
      <c r="H132" s="279" t="s">
        <v>455</v>
      </c>
      <c r="I132" s="279" t="s">
        <v>418</v>
      </c>
      <c r="J132" s="279">
        <v>50</v>
      </c>
      <c r="K132" s="322"/>
    </row>
    <row r="133" spans="2:11" ht="15" customHeight="1" x14ac:dyDescent="0.3">
      <c r="B133" s="320"/>
      <c r="C133" s="279" t="s">
        <v>441</v>
      </c>
      <c r="D133" s="279"/>
      <c r="E133" s="279"/>
      <c r="F133" s="300" t="s">
        <v>422</v>
      </c>
      <c r="G133" s="279"/>
      <c r="H133" s="279" t="s">
        <v>455</v>
      </c>
      <c r="I133" s="279" t="s">
        <v>418</v>
      </c>
      <c r="J133" s="279">
        <v>50</v>
      </c>
      <c r="K133" s="322"/>
    </row>
    <row r="134" spans="2:11" ht="15" customHeight="1" x14ac:dyDescent="0.3">
      <c r="B134" s="320"/>
      <c r="C134" s="279" t="s">
        <v>443</v>
      </c>
      <c r="D134" s="279"/>
      <c r="E134" s="279"/>
      <c r="F134" s="300" t="s">
        <v>422</v>
      </c>
      <c r="G134" s="279"/>
      <c r="H134" s="279" t="s">
        <v>455</v>
      </c>
      <c r="I134" s="279" t="s">
        <v>418</v>
      </c>
      <c r="J134" s="279">
        <v>50</v>
      </c>
      <c r="K134" s="322"/>
    </row>
    <row r="135" spans="2:11" ht="15" customHeight="1" x14ac:dyDescent="0.3">
      <c r="B135" s="320"/>
      <c r="C135" s="279" t="s">
        <v>106</v>
      </c>
      <c r="D135" s="279"/>
      <c r="E135" s="279"/>
      <c r="F135" s="300" t="s">
        <v>422</v>
      </c>
      <c r="G135" s="279"/>
      <c r="H135" s="279" t="s">
        <v>468</v>
      </c>
      <c r="I135" s="279" t="s">
        <v>418</v>
      </c>
      <c r="J135" s="279">
        <v>255</v>
      </c>
      <c r="K135" s="322"/>
    </row>
    <row r="136" spans="2:11" ht="15" customHeight="1" x14ac:dyDescent="0.3">
      <c r="B136" s="320"/>
      <c r="C136" s="279" t="s">
        <v>445</v>
      </c>
      <c r="D136" s="279"/>
      <c r="E136" s="279"/>
      <c r="F136" s="300" t="s">
        <v>416</v>
      </c>
      <c r="G136" s="279"/>
      <c r="H136" s="279" t="s">
        <v>469</v>
      </c>
      <c r="I136" s="279" t="s">
        <v>447</v>
      </c>
      <c r="J136" s="279"/>
      <c r="K136" s="322"/>
    </row>
    <row r="137" spans="2:11" ht="15" customHeight="1" x14ac:dyDescent="0.3">
      <c r="B137" s="320"/>
      <c r="C137" s="279" t="s">
        <v>448</v>
      </c>
      <c r="D137" s="279"/>
      <c r="E137" s="279"/>
      <c r="F137" s="300" t="s">
        <v>416</v>
      </c>
      <c r="G137" s="279"/>
      <c r="H137" s="279" t="s">
        <v>470</v>
      </c>
      <c r="I137" s="279" t="s">
        <v>450</v>
      </c>
      <c r="J137" s="279"/>
      <c r="K137" s="322"/>
    </row>
    <row r="138" spans="2:11" ht="15" customHeight="1" x14ac:dyDescent="0.3">
      <c r="B138" s="320"/>
      <c r="C138" s="279" t="s">
        <v>451</v>
      </c>
      <c r="D138" s="279"/>
      <c r="E138" s="279"/>
      <c r="F138" s="300" t="s">
        <v>416</v>
      </c>
      <c r="G138" s="279"/>
      <c r="H138" s="279" t="s">
        <v>451</v>
      </c>
      <c r="I138" s="279" t="s">
        <v>450</v>
      </c>
      <c r="J138" s="279"/>
      <c r="K138" s="322"/>
    </row>
    <row r="139" spans="2:11" ht="15" customHeight="1" x14ac:dyDescent="0.3">
      <c r="B139" s="320"/>
      <c r="C139" s="279" t="s">
        <v>38</v>
      </c>
      <c r="D139" s="279"/>
      <c r="E139" s="279"/>
      <c r="F139" s="300" t="s">
        <v>416</v>
      </c>
      <c r="G139" s="279"/>
      <c r="H139" s="279" t="s">
        <v>471</v>
      </c>
      <c r="I139" s="279" t="s">
        <v>450</v>
      </c>
      <c r="J139" s="279"/>
      <c r="K139" s="322"/>
    </row>
    <row r="140" spans="2:11" ht="15" customHeight="1" x14ac:dyDescent="0.3">
      <c r="B140" s="320"/>
      <c r="C140" s="279" t="s">
        <v>472</v>
      </c>
      <c r="D140" s="279"/>
      <c r="E140" s="279"/>
      <c r="F140" s="300" t="s">
        <v>416</v>
      </c>
      <c r="G140" s="279"/>
      <c r="H140" s="279" t="s">
        <v>473</v>
      </c>
      <c r="I140" s="279" t="s">
        <v>450</v>
      </c>
      <c r="J140" s="279"/>
      <c r="K140" s="322"/>
    </row>
    <row r="141" spans="2:11" ht="15" customHeight="1" x14ac:dyDescent="0.3">
      <c r="B141" s="323"/>
      <c r="C141" s="324"/>
      <c r="D141" s="324"/>
      <c r="E141" s="324"/>
      <c r="F141" s="324"/>
      <c r="G141" s="324"/>
      <c r="H141" s="324"/>
      <c r="I141" s="324"/>
      <c r="J141" s="324"/>
      <c r="K141" s="325"/>
    </row>
    <row r="142" spans="2:11" ht="18.75" customHeight="1" x14ac:dyDescent="0.3">
      <c r="B142" s="276"/>
      <c r="C142" s="276"/>
      <c r="D142" s="276"/>
      <c r="E142" s="276"/>
      <c r="F142" s="312"/>
      <c r="G142" s="276"/>
      <c r="H142" s="276"/>
      <c r="I142" s="276"/>
      <c r="J142" s="276"/>
      <c r="K142" s="276"/>
    </row>
    <row r="143" spans="2:11" ht="18.75" customHeight="1" x14ac:dyDescent="0.3">
      <c r="B143" s="286"/>
      <c r="C143" s="286"/>
      <c r="D143" s="286"/>
      <c r="E143" s="286"/>
      <c r="F143" s="286"/>
      <c r="G143" s="286"/>
      <c r="H143" s="286"/>
      <c r="I143" s="286"/>
      <c r="J143" s="286"/>
      <c r="K143" s="286"/>
    </row>
    <row r="144" spans="2:11" ht="7.5" customHeight="1" x14ac:dyDescent="0.3">
      <c r="B144" s="287"/>
      <c r="C144" s="288"/>
      <c r="D144" s="288"/>
      <c r="E144" s="288"/>
      <c r="F144" s="288"/>
      <c r="G144" s="288"/>
      <c r="H144" s="288"/>
      <c r="I144" s="288"/>
      <c r="J144" s="288"/>
      <c r="K144" s="289"/>
    </row>
    <row r="145" spans="2:11" ht="45" customHeight="1" x14ac:dyDescent="0.3">
      <c r="B145" s="290"/>
      <c r="C145" s="291" t="s">
        <v>474</v>
      </c>
      <c r="D145" s="291"/>
      <c r="E145" s="291"/>
      <c r="F145" s="291"/>
      <c r="G145" s="291"/>
      <c r="H145" s="291"/>
      <c r="I145" s="291"/>
      <c r="J145" s="291"/>
      <c r="K145" s="292"/>
    </row>
    <row r="146" spans="2:11" ht="17.25" customHeight="1" x14ac:dyDescent="0.3">
      <c r="B146" s="290"/>
      <c r="C146" s="293" t="s">
        <v>410</v>
      </c>
      <c r="D146" s="293"/>
      <c r="E146" s="293"/>
      <c r="F146" s="293" t="s">
        <v>411</v>
      </c>
      <c r="G146" s="294"/>
      <c r="H146" s="293" t="s">
        <v>101</v>
      </c>
      <c r="I146" s="293" t="s">
        <v>57</v>
      </c>
      <c r="J146" s="293" t="s">
        <v>412</v>
      </c>
      <c r="K146" s="292"/>
    </row>
    <row r="147" spans="2:11" ht="17.25" customHeight="1" x14ac:dyDescent="0.3">
      <c r="B147" s="290"/>
      <c r="C147" s="295" t="s">
        <v>413</v>
      </c>
      <c r="D147" s="295"/>
      <c r="E147" s="295"/>
      <c r="F147" s="296" t="s">
        <v>414</v>
      </c>
      <c r="G147" s="297"/>
      <c r="H147" s="295"/>
      <c r="I147" s="295"/>
      <c r="J147" s="295" t="s">
        <v>415</v>
      </c>
      <c r="K147" s="292"/>
    </row>
    <row r="148" spans="2:11" ht="5.25" customHeight="1" x14ac:dyDescent="0.3">
      <c r="B148" s="301"/>
      <c r="C148" s="298"/>
      <c r="D148" s="298"/>
      <c r="E148" s="298"/>
      <c r="F148" s="298"/>
      <c r="G148" s="299"/>
      <c r="H148" s="298"/>
      <c r="I148" s="298"/>
      <c r="J148" s="298"/>
      <c r="K148" s="322"/>
    </row>
    <row r="149" spans="2:11" ht="15" customHeight="1" x14ac:dyDescent="0.3">
      <c r="B149" s="301"/>
      <c r="C149" s="326" t="s">
        <v>419</v>
      </c>
      <c r="D149" s="279"/>
      <c r="E149" s="279"/>
      <c r="F149" s="327" t="s">
        <v>416</v>
      </c>
      <c r="G149" s="279"/>
      <c r="H149" s="326" t="s">
        <v>455</v>
      </c>
      <c r="I149" s="326" t="s">
        <v>418</v>
      </c>
      <c r="J149" s="326">
        <v>120</v>
      </c>
      <c r="K149" s="322"/>
    </row>
    <row r="150" spans="2:11" ht="15" customHeight="1" x14ac:dyDescent="0.3">
      <c r="B150" s="301"/>
      <c r="C150" s="326" t="s">
        <v>464</v>
      </c>
      <c r="D150" s="279"/>
      <c r="E150" s="279"/>
      <c r="F150" s="327" t="s">
        <v>416</v>
      </c>
      <c r="G150" s="279"/>
      <c r="H150" s="326" t="s">
        <v>475</v>
      </c>
      <c r="I150" s="326" t="s">
        <v>418</v>
      </c>
      <c r="J150" s="326" t="s">
        <v>466</v>
      </c>
      <c r="K150" s="322"/>
    </row>
    <row r="151" spans="2:11" ht="15" customHeight="1" x14ac:dyDescent="0.3">
      <c r="B151" s="301"/>
      <c r="C151" s="326" t="s">
        <v>365</v>
      </c>
      <c r="D151" s="279"/>
      <c r="E151" s="279"/>
      <c r="F151" s="327" t="s">
        <v>416</v>
      </c>
      <c r="G151" s="279"/>
      <c r="H151" s="326" t="s">
        <v>476</v>
      </c>
      <c r="I151" s="326" t="s">
        <v>418</v>
      </c>
      <c r="J151" s="326" t="s">
        <v>466</v>
      </c>
      <c r="K151" s="322"/>
    </row>
    <row r="152" spans="2:11" ht="15" customHeight="1" x14ac:dyDescent="0.3">
      <c r="B152" s="301"/>
      <c r="C152" s="326" t="s">
        <v>421</v>
      </c>
      <c r="D152" s="279"/>
      <c r="E152" s="279"/>
      <c r="F152" s="327" t="s">
        <v>422</v>
      </c>
      <c r="G152" s="279"/>
      <c r="H152" s="326" t="s">
        <v>455</v>
      </c>
      <c r="I152" s="326" t="s">
        <v>418</v>
      </c>
      <c r="J152" s="326">
        <v>50</v>
      </c>
      <c r="K152" s="322"/>
    </row>
    <row r="153" spans="2:11" ht="15" customHeight="1" x14ac:dyDescent="0.3">
      <c r="B153" s="301"/>
      <c r="C153" s="326" t="s">
        <v>424</v>
      </c>
      <c r="D153" s="279"/>
      <c r="E153" s="279"/>
      <c r="F153" s="327" t="s">
        <v>416</v>
      </c>
      <c r="G153" s="279"/>
      <c r="H153" s="326" t="s">
        <v>455</v>
      </c>
      <c r="I153" s="326" t="s">
        <v>426</v>
      </c>
      <c r="J153" s="326"/>
      <c r="K153" s="322"/>
    </row>
    <row r="154" spans="2:11" ht="15" customHeight="1" x14ac:dyDescent="0.3">
      <c r="B154" s="301"/>
      <c r="C154" s="326" t="s">
        <v>435</v>
      </c>
      <c r="D154" s="279"/>
      <c r="E154" s="279"/>
      <c r="F154" s="327" t="s">
        <v>422</v>
      </c>
      <c r="G154" s="279"/>
      <c r="H154" s="326" t="s">
        <v>455</v>
      </c>
      <c r="I154" s="326" t="s">
        <v>418</v>
      </c>
      <c r="J154" s="326">
        <v>50</v>
      </c>
      <c r="K154" s="322"/>
    </row>
    <row r="155" spans="2:11" ht="15" customHeight="1" x14ac:dyDescent="0.3">
      <c r="B155" s="301"/>
      <c r="C155" s="326" t="s">
        <v>443</v>
      </c>
      <c r="D155" s="279"/>
      <c r="E155" s="279"/>
      <c r="F155" s="327" t="s">
        <v>422</v>
      </c>
      <c r="G155" s="279"/>
      <c r="H155" s="326" t="s">
        <v>455</v>
      </c>
      <c r="I155" s="326" t="s">
        <v>418</v>
      </c>
      <c r="J155" s="326">
        <v>50</v>
      </c>
      <c r="K155" s="322"/>
    </row>
    <row r="156" spans="2:11" ht="15" customHeight="1" x14ac:dyDescent="0.3">
      <c r="B156" s="301"/>
      <c r="C156" s="326" t="s">
        <v>441</v>
      </c>
      <c r="D156" s="279"/>
      <c r="E156" s="279"/>
      <c r="F156" s="327" t="s">
        <v>422</v>
      </c>
      <c r="G156" s="279"/>
      <c r="H156" s="326" t="s">
        <v>455</v>
      </c>
      <c r="I156" s="326" t="s">
        <v>418</v>
      </c>
      <c r="J156" s="326">
        <v>50</v>
      </c>
      <c r="K156" s="322"/>
    </row>
    <row r="157" spans="2:11" ht="15" customHeight="1" x14ac:dyDescent="0.3">
      <c r="B157" s="301"/>
      <c r="C157" s="326" t="s">
        <v>86</v>
      </c>
      <c r="D157" s="279"/>
      <c r="E157" s="279"/>
      <c r="F157" s="327" t="s">
        <v>416</v>
      </c>
      <c r="G157" s="279"/>
      <c r="H157" s="326" t="s">
        <v>477</v>
      </c>
      <c r="I157" s="326" t="s">
        <v>418</v>
      </c>
      <c r="J157" s="326" t="s">
        <v>478</v>
      </c>
      <c r="K157" s="322"/>
    </row>
    <row r="158" spans="2:11" ht="15" customHeight="1" x14ac:dyDescent="0.3">
      <c r="B158" s="301"/>
      <c r="C158" s="326" t="s">
        <v>479</v>
      </c>
      <c r="D158" s="279"/>
      <c r="E158" s="279"/>
      <c r="F158" s="327" t="s">
        <v>416</v>
      </c>
      <c r="G158" s="279"/>
      <c r="H158" s="326" t="s">
        <v>480</v>
      </c>
      <c r="I158" s="326" t="s">
        <v>450</v>
      </c>
      <c r="J158" s="326"/>
      <c r="K158" s="322"/>
    </row>
    <row r="159" spans="2:11" ht="15" customHeight="1" x14ac:dyDescent="0.3">
      <c r="B159" s="328"/>
      <c r="C159" s="310"/>
      <c r="D159" s="310"/>
      <c r="E159" s="310"/>
      <c r="F159" s="310"/>
      <c r="G159" s="310"/>
      <c r="H159" s="310"/>
      <c r="I159" s="310"/>
      <c r="J159" s="310"/>
      <c r="K159" s="329"/>
    </row>
    <row r="160" spans="2:11" ht="18.75" customHeight="1" x14ac:dyDescent="0.3">
      <c r="B160" s="276"/>
      <c r="C160" s="279"/>
      <c r="D160" s="279"/>
      <c r="E160" s="279"/>
      <c r="F160" s="300"/>
      <c r="G160" s="279"/>
      <c r="H160" s="279"/>
      <c r="I160" s="279"/>
      <c r="J160" s="279"/>
      <c r="K160" s="276"/>
    </row>
    <row r="161" spans="2:11" ht="18.75" customHeight="1" x14ac:dyDescent="0.3">
      <c r="B161" s="286"/>
      <c r="C161" s="286"/>
      <c r="D161" s="286"/>
      <c r="E161" s="286"/>
      <c r="F161" s="286"/>
      <c r="G161" s="286"/>
      <c r="H161" s="286"/>
      <c r="I161" s="286"/>
      <c r="J161" s="286"/>
      <c r="K161" s="286"/>
    </row>
    <row r="162" spans="2:11" ht="7.5" customHeight="1" x14ac:dyDescent="0.3">
      <c r="B162" s="263"/>
      <c r="C162" s="264"/>
      <c r="D162" s="264"/>
      <c r="E162" s="264"/>
      <c r="F162" s="264"/>
      <c r="G162" s="264"/>
      <c r="H162" s="264"/>
      <c r="I162" s="264"/>
      <c r="J162" s="264"/>
      <c r="K162" s="265"/>
    </row>
    <row r="163" spans="2:11" ht="45" customHeight="1" x14ac:dyDescent="0.3">
      <c r="B163" s="266"/>
      <c r="C163" s="267" t="s">
        <v>481</v>
      </c>
      <c r="D163" s="267"/>
      <c r="E163" s="267"/>
      <c r="F163" s="267"/>
      <c r="G163" s="267"/>
      <c r="H163" s="267"/>
      <c r="I163" s="267"/>
      <c r="J163" s="267"/>
      <c r="K163" s="268"/>
    </row>
    <row r="164" spans="2:11" ht="17.25" customHeight="1" x14ac:dyDescent="0.3">
      <c r="B164" s="266"/>
      <c r="C164" s="293" t="s">
        <v>410</v>
      </c>
      <c r="D164" s="293"/>
      <c r="E164" s="293"/>
      <c r="F164" s="293" t="s">
        <v>411</v>
      </c>
      <c r="G164" s="330"/>
      <c r="H164" s="331" t="s">
        <v>101</v>
      </c>
      <c r="I164" s="331" t="s">
        <v>57</v>
      </c>
      <c r="J164" s="293" t="s">
        <v>412</v>
      </c>
      <c r="K164" s="268"/>
    </row>
    <row r="165" spans="2:11" ht="17.25" customHeight="1" x14ac:dyDescent="0.3">
      <c r="B165" s="270"/>
      <c r="C165" s="295" t="s">
        <v>413</v>
      </c>
      <c r="D165" s="295"/>
      <c r="E165" s="295"/>
      <c r="F165" s="296" t="s">
        <v>414</v>
      </c>
      <c r="G165" s="332"/>
      <c r="H165" s="333"/>
      <c r="I165" s="333"/>
      <c r="J165" s="295" t="s">
        <v>415</v>
      </c>
      <c r="K165" s="272"/>
    </row>
    <row r="166" spans="2:11" ht="5.25" customHeight="1" x14ac:dyDescent="0.3">
      <c r="B166" s="301"/>
      <c r="C166" s="298"/>
      <c r="D166" s="298"/>
      <c r="E166" s="298"/>
      <c r="F166" s="298"/>
      <c r="G166" s="299"/>
      <c r="H166" s="298"/>
      <c r="I166" s="298"/>
      <c r="J166" s="298"/>
      <c r="K166" s="322"/>
    </row>
    <row r="167" spans="2:11" ht="15" customHeight="1" x14ac:dyDescent="0.3">
      <c r="B167" s="301"/>
      <c r="C167" s="279" t="s">
        <v>419</v>
      </c>
      <c r="D167" s="279"/>
      <c r="E167" s="279"/>
      <c r="F167" s="300" t="s">
        <v>416</v>
      </c>
      <c r="G167" s="279"/>
      <c r="H167" s="279" t="s">
        <v>455</v>
      </c>
      <c r="I167" s="279" t="s">
        <v>418</v>
      </c>
      <c r="J167" s="279">
        <v>120</v>
      </c>
      <c r="K167" s="322"/>
    </row>
    <row r="168" spans="2:11" ht="15" customHeight="1" x14ac:dyDescent="0.3">
      <c r="B168" s="301"/>
      <c r="C168" s="279" t="s">
        <v>464</v>
      </c>
      <c r="D168" s="279"/>
      <c r="E168" s="279"/>
      <c r="F168" s="300" t="s">
        <v>416</v>
      </c>
      <c r="G168" s="279"/>
      <c r="H168" s="279" t="s">
        <v>465</v>
      </c>
      <c r="I168" s="279" t="s">
        <v>418</v>
      </c>
      <c r="J168" s="279" t="s">
        <v>466</v>
      </c>
      <c r="K168" s="322"/>
    </row>
    <row r="169" spans="2:11" ht="15" customHeight="1" x14ac:dyDescent="0.3">
      <c r="B169" s="301"/>
      <c r="C169" s="279" t="s">
        <v>365</v>
      </c>
      <c r="D169" s="279"/>
      <c r="E169" s="279"/>
      <c r="F169" s="300" t="s">
        <v>416</v>
      </c>
      <c r="G169" s="279"/>
      <c r="H169" s="279" t="s">
        <v>482</v>
      </c>
      <c r="I169" s="279" t="s">
        <v>418</v>
      </c>
      <c r="J169" s="279" t="s">
        <v>466</v>
      </c>
      <c r="K169" s="322"/>
    </row>
    <row r="170" spans="2:11" ht="15" customHeight="1" x14ac:dyDescent="0.3">
      <c r="B170" s="301"/>
      <c r="C170" s="279" t="s">
        <v>421</v>
      </c>
      <c r="D170" s="279"/>
      <c r="E170" s="279"/>
      <c r="F170" s="300" t="s">
        <v>422</v>
      </c>
      <c r="G170" s="279"/>
      <c r="H170" s="279" t="s">
        <v>482</v>
      </c>
      <c r="I170" s="279" t="s">
        <v>418</v>
      </c>
      <c r="J170" s="279">
        <v>50</v>
      </c>
      <c r="K170" s="322"/>
    </row>
    <row r="171" spans="2:11" ht="15" customHeight="1" x14ac:dyDescent="0.3">
      <c r="B171" s="301"/>
      <c r="C171" s="279" t="s">
        <v>424</v>
      </c>
      <c r="D171" s="279"/>
      <c r="E171" s="279"/>
      <c r="F171" s="300" t="s">
        <v>416</v>
      </c>
      <c r="G171" s="279"/>
      <c r="H171" s="279" t="s">
        <v>482</v>
      </c>
      <c r="I171" s="279" t="s">
        <v>426</v>
      </c>
      <c r="J171" s="279"/>
      <c r="K171" s="322"/>
    </row>
    <row r="172" spans="2:11" ht="15" customHeight="1" x14ac:dyDescent="0.3">
      <c r="B172" s="301"/>
      <c r="C172" s="279" t="s">
        <v>435</v>
      </c>
      <c r="D172" s="279"/>
      <c r="E172" s="279"/>
      <c r="F172" s="300" t="s">
        <v>422</v>
      </c>
      <c r="G172" s="279"/>
      <c r="H172" s="279" t="s">
        <v>482</v>
      </c>
      <c r="I172" s="279" t="s">
        <v>418</v>
      </c>
      <c r="J172" s="279">
        <v>50</v>
      </c>
      <c r="K172" s="322"/>
    </row>
    <row r="173" spans="2:11" ht="15" customHeight="1" x14ac:dyDescent="0.3">
      <c r="B173" s="301"/>
      <c r="C173" s="279" t="s">
        <v>443</v>
      </c>
      <c r="D173" s="279"/>
      <c r="E173" s="279"/>
      <c r="F173" s="300" t="s">
        <v>422</v>
      </c>
      <c r="G173" s="279"/>
      <c r="H173" s="279" t="s">
        <v>482</v>
      </c>
      <c r="I173" s="279" t="s">
        <v>418</v>
      </c>
      <c r="J173" s="279">
        <v>50</v>
      </c>
      <c r="K173" s="322"/>
    </row>
    <row r="174" spans="2:11" ht="15" customHeight="1" x14ac:dyDescent="0.3">
      <c r="B174" s="301"/>
      <c r="C174" s="279" t="s">
        <v>441</v>
      </c>
      <c r="D174" s="279"/>
      <c r="E174" s="279"/>
      <c r="F174" s="300" t="s">
        <v>422</v>
      </c>
      <c r="G174" s="279"/>
      <c r="H174" s="279" t="s">
        <v>482</v>
      </c>
      <c r="I174" s="279" t="s">
        <v>418</v>
      </c>
      <c r="J174" s="279">
        <v>50</v>
      </c>
      <c r="K174" s="322"/>
    </row>
    <row r="175" spans="2:11" ht="15" customHeight="1" x14ac:dyDescent="0.3">
      <c r="B175" s="301"/>
      <c r="C175" s="279" t="s">
        <v>100</v>
      </c>
      <c r="D175" s="279"/>
      <c r="E175" s="279"/>
      <c r="F175" s="300" t="s">
        <v>416</v>
      </c>
      <c r="G175" s="279"/>
      <c r="H175" s="279" t="s">
        <v>483</v>
      </c>
      <c r="I175" s="279" t="s">
        <v>484</v>
      </c>
      <c r="J175" s="279"/>
      <c r="K175" s="322"/>
    </row>
    <row r="176" spans="2:11" ht="15" customHeight="1" x14ac:dyDescent="0.3">
      <c r="B176" s="301"/>
      <c r="C176" s="279" t="s">
        <v>57</v>
      </c>
      <c r="D176" s="279"/>
      <c r="E176" s="279"/>
      <c r="F176" s="300" t="s">
        <v>416</v>
      </c>
      <c r="G176" s="279"/>
      <c r="H176" s="279" t="s">
        <v>485</v>
      </c>
      <c r="I176" s="279" t="s">
        <v>486</v>
      </c>
      <c r="J176" s="279">
        <v>1</v>
      </c>
      <c r="K176" s="322"/>
    </row>
    <row r="177" spans="2:11" ht="15" customHeight="1" x14ac:dyDescent="0.3">
      <c r="B177" s="301"/>
      <c r="C177" s="279" t="s">
        <v>53</v>
      </c>
      <c r="D177" s="279"/>
      <c r="E177" s="279"/>
      <c r="F177" s="300" t="s">
        <v>416</v>
      </c>
      <c r="G177" s="279"/>
      <c r="H177" s="279" t="s">
        <v>487</v>
      </c>
      <c r="I177" s="279" t="s">
        <v>418</v>
      </c>
      <c r="J177" s="279">
        <v>20</v>
      </c>
      <c r="K177" s="322"/>
    </row>
    <row r="178" spans="2:11" ht="15" customHeight="1" x14ac:dyDescent="0.3">
      <c r="B178" s="301"/>
      <c r="C178" s="279" t="s">
        <v>101</v>
      </c>
      <c r="D178" s="279"/>
      <c r="E178" s="279"/>
      <c r="F178" s="300" t="s">
        <v>416</v>
      </c>
      <c r="G178" s="279"/>
      <c r="H178" s="279" t="s">
        <v>488</v>
      </c>
      <c r="I178" s="279" t="s">
        <v>418</v>
      </c>
      <c r="J178" s="279">
        <v>255</v>
      </c>
      <c r="K178" s="322"/>
    </row>
    <row r="179" spans="2:11" ht="15" customHeight="1" x14ac:dyDescent="0.3">
      <c r="B179" s="301"/>
      <c r="C179" s="279" t="s">
        <v>102</v>
      </c>
      <c r="D179" s="279"/>
      <c r="E179" s="279"/>
      <c r="F179" s="300" t="s">
        <v>416</v>
      </c>
      <c r="G179" s="279"/>
      <c r="H179" s="279" t="s">
        <v>381</v>
      </c>
      <c r="I179" s="279" t="s">
        <v>418</v>
      </c>
      <c r="J179" s="279">
        <v>10</v>
      </c>
      <c r="K179" s="322"/>
    </row>
    <row r="180" spans="2:11" ht="15" customHeight="1" x14ac:dyDescent="0.3">
      <c r="B180" s="301"/>
      <c r="C180" s="279" t="s">
        <v>103</v>
      </c>
      <c r="D180" s="279"/>
      <c r="E180" s="279"/>
      <c r="F180" s="300" t="s">
        <v>416</v>
      </c>
      <c r="G180" s="279"/>
      <c r="H180" s="279" t="s">
        <v>489</v>
      </c>
      <c r="I180" s="279" t="s">
        <v>450</v>
      </c>
      <c r="J180" s="279"/>
      <c r="K180" s="322"/>
    </row>
    <row r="181" spans="2:11" ht="15" customHeight="1" x14ac:dyDescent="0.3">
      <c r="B181" s="301"/>
      <c r="C181" s="279" t="s">
        <v>490</v>
      </c>
      <c r="D181" s="279"/>
      <c r="E181" s="279"/>
      <c r="F181" s="300" t="s">
        <v>416</v>
      </c>
      <c r="G181" s="279"/>
      <c r="H181" s="279" t="s">
        <v>491</v>
      </c>
      <c r="I181" s="279" t="s">
        <v>450</v>
      </c>
      <c r="J181" s="279"/>
      <c r="K181" s="322"/>
    </row>
    <row r="182" spans="2:11" ht="15" customHeight="1" x14ac:dyDescent="0.3">
      <c r="B182" s="301"/>
      <c r="C182" s="279" t="s">
        <v>479</v>
      </c>
      <c r="D182" s="279"/>
      <c r="E182" s="279"/>
      <c r="F182" s="300" t="s">
        <v>416</v>
      </c>
      <c r="G182" s="279"/>
      <c r="H182" s="279" t="s">
        <v>492</v>
      </c>
      <c r="I182" s="279" t="s">
        <v>450</v>
      </c>
      <c r="J182" s="279"/>
      <c r="K182" s="322"/>
    </row>
    <row r="183" spans="2:11" ht="15" customHeight="1" x14ac:dyDescent="0.3">
      <c r="B183" s="301"/>
      <c r="C183" s="279" t="s">
        <v>105</v>
      </c>
      <c r="D183" s="279"/>
      <c r="E183" s="279"/>
      <c r="F183" s="300" t="s">
        <v>422</v>
      </c>
      <c r="G183" s="279"/>
      <c r="H183" s="279" t="s">
        <v>493</v>
      </c>
      <c r="I183" s="279" t="s">
        <v>418</v>
      </c>
      <c r="J183" s="279">
        <v>50</v>
      </c>
      <c r="K183" s="322"/>
    </row>
    <row r="184" spans="2:11" ht="15" customHeight="1" x14ac:dyDescent="0.3">
      <c r="B184" s="301"/>
      <c r="C184" s="279" t="s">
        <v>494</v>
      </c>
      <c r="D184" s="279"/>
      <c r="E184" s="279"/>
      <c r="F184" s="300" t="s">
        <v>422</v>
      </c>
      <c r="G184" s="279"/>
      <c r="H184" s="279" t="s">
        <v>495</v>
      </c>
      <c r="I184" s="279" t="s">
        <v>496</v>
      </c>
      <c r="J184" s="279"/>
      <c r="K184" s="322"/>
    </row>
    <row r="185" spans="2:11" ht="15" customHeight="1" x14ac:dyDescent="0.3">
      <c r="B185" s="301"/>
      <c r="C185" s="279" t="s">
        <v>497</v>
      </c>
      <c r="D185" s="279"/>
      <c r="E185" s="279"/>
      <c r="F185" s="300" t="s">
        <v>422</v>
      </c>
      <c r="G185" s="279"/>
      <c r="H185" s="279" t="s">
        <v>498</v>
      </c>
      <c r="I185" s="279" t="s">
        <v>496</v>
      </c>
      <c r="J185" s="279"/>
      <c r="K185" s="322"/>
    </row>
    <row r="186" spans="2:11" ht="15" customHeight="1" x14ac:dyDescent="0.3">
      <c r="B186" s="301"/>
      <c r="C186" s="279" t="s">
        <v>499</v>
      </c>
      <c r="D186" s="279"/>
      <c r="E186" s="279"/>
      <c r="F186" s="300" t="s">
        <v>422</v>
      </c>
      <c r="G186" s="279"/>
      <c r="H186" s="279" t="s">
        <v>500</v>
      </c>
      <c r="I186" s="279" t="s">
        <v>496</v>
      </c>
      <c r="J186" s="279"/>
      <c r="K186" s="322"/>
    </row>
    <row r="187" spans="2:11" ht="15" customHeight="1" x14ac:dyDescent="0.3">
      <c r="B187" s="301"/>
      <c r="C187" s="334" t="s">
        <v>501</v>
      </c>
      <c r="D187" s="279"/>
      <c r="E187" s="279"/>
      <c r="F187" s="300" t="s">
        <v>422</v>
      </c>
      <c r="G187" s="279"/>
      <c r="H187" s="279" t="s">
        <v>502</v>
      </c>
      <c r="I187" s="279" t="s">
        <v>503</v>
      </c>
      <c r="J187" s="335" t="s">
        <v>504</v>
      </c>
      <c r="K187" s="322"/>
    </row>
    <row r="188" spans="2:11" ht="15" customHeight="1" x14ac:dyDescent="0.3">
      <c r="B188" s="301"/>
      <c r="C188" s="285" t="s">
        <v>42</v>
      </c>
      <c r="D188" s="279"/>
      <c r="E188" s="279"/>
      <c r="F188" s="300" t="s">
        <v>416</v>
      </c>
      <c r="G188" s="279"/>
      <c r="H188" s="276" t="s">
        <v>505</v>
      </c>
      <c r="I188" s="279" t="s">
        <v>506</v>
      </c>
      <c r="J188" s="279"/>
      <c r="K188" s="322"/>
    </row>
    <row r="189" spans="2:11" ht="15" customHeight="1" x14ac:dyDescent="0.3">
      <c r="B189" s="301"/>
      <c r="C189" s="285" t="s">
        <v>507</v>
      </c>
      <c r="D189" s="279"/>
      <c r="E189" s="279"/>
      <c r="F189" s="300" t="s">
        <v>416</v>
      </c>
      <c r="G189" s="279"/>
      <c r="H189" s="279" t="s">
        <v>508</v>
      </c>
      <c r="I189" s="279" t="s">
        <v>450</v>
      </c>
      <c r="J189" s="279"/>
      <c r="K189" s="322"/>
    </row>
    <row r="190" spans="2:11" ht="15" customHeight="1" x14ac:dyDescent="0.3">
      <c r="B190" s="301"/>
      <c r="C190" s="285" t="s">
        <v>509</v>
      </c>
      <c r="D190" s="279"/>
      <c r="E190" s="279"/>
      <c r="F190" s="300" t="s">
        <v>416</v>
      </c>
      <c r="G190" s="279"/>
      <c r="H190" s="279" t="s">
        <v>510</v>
      </c>
      <c r="I190" s="279" t="s">
        <v>450</v>
      </c>
      <c r="J190" s="279"/>
      <c r="K190" s="322"/>
    </row>
    <row r="191" spans="2:11" ht="15" customHeight="1" x14ac:dyDescent="0.3">
      <c r="B191" s="301"/>
      <c r="C191" s="285" t="s">
        <v>511</v>
      </c>
      <c r="D191" s="279"/>
      <c r="E191" s="279"/>
      <c r="F191" s="300" t="s">
        <v>422</v>
      </c>
      <c r="G191" s="279"/>
      <c r="H191" s="279" t="s">
        <v>512</v>
      </c>
      <c r="I191" s="279" t="s">
        <v>450</v>
      </c>
      <c r="J191" s="279"/>
      <c r="K191" s="322"/>
    </row>
    <row r="192" spans="2:11" ht="15" customHeight="1" x14ac:dyDescent="0.3">
      <c r="B192" s="328"/>
      <c r="C192" s="336"/>
      <c r="D192" s="310"/>
      <c r="E192" s="310"/>
      <c r="F192" s="310"/>
      <c r="G192" s="310"/>
      <c r="H192" s="310"/>
      <c r="I192" s="310"/>
      <c r="J192" s="310"/>
      <c r="K192" s="329"/>
    </row>
    <row r="193" spans="2:11" ht="18.75" customHeight="1" x14ac:dyDescent="0.3">
      <c r="B193" s="276"/>
      <c r="C193" s="279"/>
      <c r="D193" s="279"/>
      <c r="E193" s="279"/>
      <c r="F193" s="300"/>
      <c r="G193" s="279"/>
      <c r="H193" s="279"/>
      <c r="I193" s="279"/>
      <c r="J193" s="279"/>
      <c r="K193" s="276"/>
    </row>
    <row r="194" spans="2:11" ht="18.75" customHeight="1" x14ac:dyDescent="0.3">
      <c r="B194" s="276"/>
      <c r="C194" s="279"/>
      <c r="D194" s="279"/>
      <c r="E194" s="279"/>
      <c r="F194" s="300"/>
      <c r="G194" s="279"/>
      <c r="H194" s="279"/>
      <c r="I194" s="279"/>
      <c r="J194" s="279"/>
      <c r="K194" s="276"/>
    </row>
    <row r="195" spans="2:11" ht="18.75" customHeight="1" x14ac:dyDescent="0.3">
      <c r="B195" s="286"/>
      <c r="C195" s="286"/>
      <c r="D195" s="286"/>
      <c r="E195" s="286"/>
      <c r="F195" s="286"/>
      <c r="G195" s="286"/>
      <c r="H195" s="286"/>
      <c r="I195" s="286"/>
      <c r="J195" s="286"/>
      <c r="K195" s="286"/>
    </row>
    <row r="196" spans="2:11" x14ac:dyDescent="0.3">
      <c r="B196" s="263"/>
      <c r="C196" s="264"/>
      <c r="D196" s="264"/>
      <c r="E196" s="264"/>
      <c r="F196" s="264"/>
      <c r="G196" s="264"/>
      <c r="H196" s="264"/>
      <c r="I196" s="264"/>
      <c r="J196" s="264"/>
      <c r="K196" s="265"/>
    </row>
    <row r="197" spans="2:11" ht="21" x14ac:dyDescent="0.3">
      <c r="B197" s="266"/>
      <c r="C197" s="267" t="s">
        <v>513</v>
      </c>
      <c r="D197" s="267"/>
      <c r="E197" s="267"/>
      <c r="F197" s="267"/>
      <c r="G197" s="267"/>
      <c r="H197" s="267"/>
      <c r="I197" s="267"/>
      <c r="J197" s="267"/>
      <c r="K197" s="268"/>
    </row>
    <row r="198" spans="2:11" ht="25.5" customHeight="1" x14ac:dyDescent="0.3">
      <c r="B198" s="266"/>
      <c r="C198" s="337" t="s">
        <v>514</v>
      </c>
      <c r="D198" s="337"/>
      <c r="E198" s="337"/>
      <c r="F198" s="337" t="s">
        <v>515</v>
      </c>
      <c r="G198" s="338"/>
      <c r="H198" s="339" t="s">
        <v>516</v>
      </c>
      <c r="I198" s="339"/>
      <c r="J198" s="339"/>
      <c r="K198" s="268"/>
    </row>
    <row r="199" spans="2:11" ht="5.25" customHeight="1" x14ac:dyDescent="0.3">
      <c r="B199" s="301"/>
      <c r="C199" s="298"/>
      <c r="D199" s="298"/>
      <c r="E199" s="298"/>
      <c r="F199" s="298"/>
      <c r="G199" s="279"/>
      <c r="H199" s="298"/>
      <c r="I199" s="298"/>
      <c r="J199" s="298"/>
      <c r="K199" s="322"/>
    </row>
    <row r="200" spans="2:11" ht="15" customHeight="1" x14ac:dyDescent="0.3">
      <c r="B200" s="301"/>
      <c r="C200" s="279" t="s">
        <v>506</v>
      </c>
      <c r="D200" s="279"/>
      <c r="E200" s="279"/>
      <c r="F200" s="300" t="s">
        <v>43</v>
      </c>
      <c r="G200" s="279"/>
      <c r="H200" s="340" t="s">
        <v>517</v>
      </c>
      <c r="I200" s="340"/>
      <c r="J200" s="340"/>
      <c r="K200" s="322"/>
    </row>
    <row r="201" spans="2:11" ht="15" customHeight="1" x14ac:dyDescent="0.3">
      <c r="B201" s="301"/>
      <c r="C201" s="307"/>
      <c r="D201" s="279"/>
      <c r="E201" s="279"/>
      <c r="F201" s="300" t="s">
        <v>44</v>
      </c>
      <c r="G201" s="279"/>
      <c r="H201" s="340" t="s">
        <v>518</v>
      </c>
      <c r="I201" s="340"/>
      <c r="J201" s="340"/>
      <c r="K201" s="322"/>
    </row>
    <row r="202" spans="2:11" ht="15" customHeight="1" x14ac:dyDescent="0.3">
      <c r="B202" s="301"/>
      <c r="C202" s="307"/>
      <c r="D202" s="279"/>
      <c r="E202" s="279"/>
      <c r="F202" s="300" t="s">
        <v>47</v>
      </c>
      <c r="G202" s="279"/>
      <c r="H202" s="340" t="s">
        <v>519</v>
      </c>
      <c r="I202" s="340"/>
      <c r="J202" s="340"/>
      <c r="K202" s="322"/>
    </row>
    <row r="203" spans="2:11" ht="15" customHeight="1" x14ac:dyDescent="0.3">
      <c r="B203" s="301"/>
      <c r="C203" s="279"/>
      <c r="D203" s="279"/>
      <c r="E203" s="279"/>
      <c r="F203" s="300" t="s">
        <v>45</v>
      </c>
      <c r="G203" s="279"/>
      <c r="H203" s="340" t="s">
        <v>520</v>
      </c>
      <c r="I203" s="340"/>
      <c r="J203" s="340"/>
      <c r="K203" s="322"/>
    </row>
    <row r="204" spans="2:11" ht="15" customHeight="1" x14ac:dyDescent="0.3">
      <c r="B204" s="301"/>
      <c r="C204" s="279"/>
      <c r="D204" s="279"/>
      <c r="E204" s="279"/>
      <c r="F204" s="300" t="s">
        <v>46</v>
      </c>
      <c r="G204" s="279"/>
      <c r="H204" s="340" t="s">
        <v>521</v>
      </c>
      <c r="I204" s="340"/>
      <c r="J204" s="340"/>
      <c r="K204" s="322"/>
    </row>
    <row r="205" spans="2:11" ht="15" customHeight="1" x14ac:dyDescent="0.3">
      <c r="B205" s="301"/>
      <c r="C205" s="279"/>
      <c r="D205" s="279"/>
      <c r="E205" s="279"/>
      <c r="F205" s="300"/>
      <c r="G205" s="279"/>
      <c r="H205" s="279"/>
      <c r="I205" s="279"/>
      <c r="J205" s="279"/>
      <c r="K205" s="322"/>
    </row>
    <row r="206" spans="2:11" ht="15" customHeight="1" x14ac:dyDescent="0.3">
      <c r="B206" s="301"/>
      <c r="C206" s="279" t="s">
        <v>462</v>
      </c>
      <c r="D206" s="279"/>
      <c r="E206" s="279"/>
      <c r="F206" s="300" t="s">
        <v>78</v>
      </c>
      <c r="G206" s="279"/>
      <c r="H206" s="340" t="s">
        <v>522</v>
      </c>
      <c r="I206" s="340"/>
      <c r="J206" s="340"/>
      <c r="K206" s="322"/>
    </row>
    <row r="207" spans="2:11" ht="15" customHeight="1" x14ac:dyDescent="0.3">
      <c r="B207" s="301"/>
      <c r="C207" s="307"/>
      <c r="D207" s="279"/>
      <c r="E207" s="279"/>
      <c r="F207" s="300" t="s">
        <v>359</v>
      </c>
      <c r="G207" s="279"/>
      <c r="H207" s="340" t="s">
        <v>360</v>
      </c>
      <c r="I207" s="340"/>
      <c r="J207" s="340"/>
      <c r="K207" s="322"/>
    </row>
    <row r="208" spans="2:11" ht="15" customHeight="1" x14ac:dyDescent="0.3">
      <c r="B208" s="301"/>
      <c r="C208" s="279"/>
      <c r="D208" s="279"/>
      <c r="E208" s="279"/>
      <c r="F208" s="300" t="s">
        <v>357</v>
      </c>
      <c r="G208" s="279"/>
      <c r="H208" s="340" t="s">
        <v>523</v>
      </c>
      <c r="I208" s="340"/>
      <c r="J208" s="340"/>
      <c r="K208" s="322"/>
    </row>
    <row r="209" spans="2:11" ht="15" customHeight="1" x14ac:dyDescent="0.3">
      <c r="B209" s="341"/>
      <c r="C209" s="307"/>
      <c r="D209" s="307"/>
      <c r="E209" s="307"/>
      <c r="F209" s="300" t="s">
        <v>361</v>
      </c>
      <c r="G209" s="285"/>
      <c r="H209" s="342" t="s">
        <v>362</v>
      </c>
      <c r="I209" s="342"/>
      <c r="J209" s="342"/>
      <c r="K209" s="343"/>
    </row>
    <row r="210" spans="2:11" ht="15" customHeight="1" x14ac:dyDescent="0.3">
      <c r="B210" s="341"/>
      <c r="C210" s="307"/>
      <c r="D210" s="307"/>
      <c r="E210" s="307"/>
      <c r="F210" s="300" t="s">
        <v>363</v>
      </c>
      <c r="G210" s="285"/>
      <c r="H210" s="342" t="s">
        <v>524</v>
      </c>
      <c r="I210" s="342"/>
      <c r="J210" s="342"/>
      <c r="K210" s="343"/>
    </row>
    <row r="211" spans="2:11" ht="15" customHeight="1" x14ac:dyDescent="0.3">
      <c r="B211" s="341"/>
      <c r="C211" s="307"/>
      <c r="D211" s="307"/>
      <c r="E211" s="307"/>
      <c r="F211" s="344"/>
      <c r="G211" s="285"/>
      <c r="H211" s="345"/>
      <c r="I211" s="345"/>
      <c r="J211" s="345"/>
      <c r="K211" s="343"/>
    </row>
    <row r="212" spans="2:11" ht="15" customHeight="1" x14ac:dyDescent="0.3">
      <c r="B212" s="341"/>
      <c r="C212" s="279" t="s">
        <v>486</v>
      </c>
      <c r="D212" s="307"/>
      <c r="E212" s="307"/>
      <c r="F212" s="300">
        <v>1</v>
      </c>
      <c r="G212" s="285"/>
      <c r="H212" s="342" t="s">
        <v>525</v>
      </c>
      <c r="I212" s="342"/>
      <c r="J212" s="342"/>
      <c r="K212" s="343"/>
    </row>
    <row r="213" spans="2:11" ht="15" customHeight="1" x14ac:dyDescent="0.3">
      <c r="B213" s="341"/>
      <c r="C213" s="307"/>
      <c r="D213" s="307"/>
      <c r="E213" s="307"/>
      <c r="F213" s="300">
        <v>2</v>
      </c>
      <c r="G213" s="285"/>
      <c r="H213" s="342" t="s">
        <v>526</v>
      </c>
      <c r="I213" s="342"/>
      <c r="J213" s="342"/>
      <c r="K213" s="343"/>
    </row>
    <row r="214" spans="2:11" ht="15" customHeight="1" x14ac:dyDescent="0.3">
      <c r="B214" s="341"/>
      <c r="C214" s="307"/>
      <c r="D214" s="307"/>
      <c r="E214" s="307"/>
      <c r="F214" s="300">
        <v>3</v>
      </c>
      <c r="G214" s="285"/>
      <c r="H214" s="342" t="s">
        <v>527</v>
      </c>
      <c r="I214" s="342"/>
      <c r="J214" s="342"/>
      <c r="K214" s="343"/>
    </row>
    <row r="215" spans="2:11" ht="15" customHeight="1" x14ac:dyDescent="0.3">
      <c r="B215" s="341"/>
      <c r="C215" s="307"/>
      <c r="D215" s="307"/>
      <c r="E215" s="307"/>
      <c r="F215" s="300">
        <v>4</v>
      </c>
      <c r="G215" s="285"/>
      <c r="H215" s="342" t="s">
        <v>528</v>
      </c>
      <c r="I215" s="342"/>
      <c r="J215" s="342"/>
      <c r="K215" s="343"/>
    </row>
    <row r="216" spans="2:11" ht="12.75" customHeight="1" x14ac:dyDescent="0.3">
      <c r="B216" s="346"/>
      <c r="C216" s="347"/>
      <c r="D216" s="347"/>
      <c r="E216" s="347"/>
      <c r="F216" s="347"/>
      <c r="G216" s="347"/>
      <c r="H216" s="347"/>
      <c r="I216" s="347"/>
      <c r="J216" s="347"/>
      <c r="K216" s="348"/>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ageMargins left="0.59055118110236227" right="0.59055118110236227" top="0.59055118110236227" bottom="0.59055118110236227"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SO 01 - Zpevněné plochy</vt:lpstr>
      <vt:lpstr>Pokyny pro vyplnění</vt:lpstr>
      <vt:lpstr>'Rekapitulace stavby'!Názvy_tisku</vt:lpstr>
      <vt:lpstr>'SO 01 - Zpevněné plochy'!Názvy_tisku</vt:lpstr>
      <vt:lpstr>'Pokyny pro vyplnění'!Oblast_tisku</vt:lpstr>
      <vt:lpstr>'Rekapitulace stavby'!Oblast_tisku</vt:lpstr>
      <vt:lpstr>'SO 01 - Zpevněné plochy'!Oblast_tisku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Hanáček Jan</dc:creator>
  <cp:lastModifiedBy>Hanáček Jan</cp:lastModifiedBy>
  <dcterms:created xsi:type="dcterms:W3CDTF">2017-03-13T10:54:51Z</dcterms:created>
  <dcterms:modified xsi:type="dcterms:W3CDTF">2017-03-13T10:54:56Z</dcterms:modified>
</cp:coreProperties>
</file>